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0 経営支援部\36 経営力再構築支援課\005_経営革新賃上げ環境整備緊急支援補助金\書式\"/>
    </mc:Choice>
  </mc:AlternateContent>
  <xr:revisionPtr revIDLastSave="0" documentId="13_ncr:1_{2F7B0C9E-FD65-4D78-8B6C-B067E904E408}" xr6:coauthVersionLast="47" xr6:coauthVersionMax="47" xr10:uidLastSave="{00000000-0000-0000-0000-000000000000}"/>
  <bookViews>
    <workbookView xWindow="-108" yWindow="-108" windowWidth="23256" windowHeight="12576" xr2:uid="{26EE19B9-540A-4081-9AEE-33C61EE47903}"/>
  </bookViews>
  <sheets>
    <sheet name="様式第６号 " sheetId="3" r:id="rId1"/>
    <sheet name="様式第６号別紙" sheetId="4" r:id="rId2"/>
  </sheets>
  <definedNames>
    <definedName name="_xlnm.Print_Area" localSheetId="1">様式第６号別紙!$A$1:$O$44</definedName>
    <definedName name="_xlnm.Print_Titles" localSheetId="0">'様式第６号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5" i="4" l="1"/>
  <c r="N106" i="4"/>
  <c r="N107" i="4"/>
  <c r="N108" i="4"/>
  <c r="N109" i="4"/>
  <c r="N93" i="4"/>
  <c r="N94" i="4"/>
  <c r="N95" i="4"/>
  <c r="N96" i="4"/>
  <c r="N97" i="4"/>
  <c r="N81" i="4"/>
  <c r="N82" i="4"/>
  <c r="N83" i="4"/>
  <c r="N84" i="4"/>
  <c r="N85" i="4"/>
  <c r="N69" i="4"/>
  <c r="N70" i="4"/>
  <c r="N71" i="4"/>
  <c r="N72" i="4"/>
  <c r="N73" i="4"/>
  <c r="N57" i="4"/>
  <c r="N58" i="4"/>
  <c r="N59" i="4"/>
  <c r="N60" i="4"/>
  <c r="N61" i="4"/>
  <c r="C52" i="3"/>
  <c r="L19" i="4" l="1"/>
  <c r="L18" i="4" s="1"/>
  <c r="N104" i="4" l="1"/>
  <c r="N103" i="4"/>
  <c r="N102" i="4"/>
  <c r="N101" i="4"/>
  <c r="N100" i="4"/>
  <c r="N99" i="4"/>
  <c r="N98" i="4"/>
  <c r="N92" i="4"/>
  <c r="N91" i="4"/>
  <c r="N90" i="4"/>
  <c r="N89" i="4"/>
  <c r="N88" i="4"/>
  <c r="N87" i="4"/>
  <c r="N86" i="4"/>
  <c r="N80" i="4"/>
  <c r="N79" i="4"/>
  <c r="N78" i="4"/>
  <c r="N77" i="4"/>
  <c r="N76" i="4"/>
  <c r="N75" i="4"/>
  <c r="N74" i="4"/>
  <c r="N68" i="4"/>
  <c r="N67" i="4"/>
  <c r="N66" i="4"/>
  <c r="N65" i="4"/>
  <c r="N64" i="4"/>
  <c r="N63" i="4"/>
  <c r="N56" i="4"/>
  <c r="N55" i="4"/>
  <c r="N54" i="4"/>
  <c r="N53" i="4"/>
  <c r="N52" i="4"/>
  <c r="N51" i="4"/>
  <c r="N50" i="4"/>
  <c r="R36" i="4"/>
  <c r="Q36" i="4"/>
  <c r="L36" i="4"/>
  <c r="N36" i="4" s="1"/>
  <c r="A36" i="4"/>
  <c r="R35" i="4"/>
  <c r="Q35" i="4"/>
  <c r="A35" i="4"/>
  <c r="R34" i="4"/>
  <c r="Q34" i="4"/>
  <c r="A34" i="4"/>
  <c r="R33" i="4"/>
  <c r="Q33" i="4"/>
  <c r="L33" i="4"/>
  <c r="N33" i="4" s="1"/>
  <c r="A33" i="4"/>
  <c r="A32" i="4"/>
  <c r="R31" i="4"/>
  <c r="Q31" i="4"/>
  <c r="A31" i="4"/>
  <c r="L35" i="4"/>
  <c r="N35" i="4" s="1"/>
  <c r="I52" i="3" l="1"/>
  <c r="L34" i="4"/>
  <c r="N34" i="4" s="1"/>
  <c r="M41" i="4" s="1"/>
  <c r="J52" i="3" s="1"/>
  <c r="Q41" i="4" l="1"/>
  <c r="Q40" i="4"/>
  <c r="J43" i="3" l="1"/>
  <c r="I43" i="3"/>
  <c r="I44" i="3" l="1"/>
  <c r="I45" i="3" s="1"/>
  <c r="J45" i="3" s="1"/>
  <c r="J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fscpc224</author>
  </authors>
  <commentList>
    <comment ref="C36" authorId="0" shapeId="0" xr:uid="{BDED83A9-6868-4821-92B1-8048CFC474E0}">
      <text>
        <r>
          <rPr>
            <sz val="9"/>
            <color indexed="81"/>
            <rFont val="MS P ゴシック"/>
            <family val="3"/>
            <charset val="128"/>
          </rPr>
          <t>申請したものすべてを申請した順に記入のこと</t>
        </r>
      </text>
    </comment>
  </commentList>
</comments>
</file>

<file path=xl/sharedStrings.xml><?xml version="1.0" encoding="utf-8"?>
<sst xmlns="http://schemas.openxmlformats.org/spreadsheetml/2006/main" count="318" uniqueCount="164">
  <si>
    <t>　　　変更内容の根拠となる資料（見積書等）の写しを添付すること。</t>
    <phoneticPr fontId="2"/>
  </si>
  <si>
    <t>（注）事業の経費については、申請書の記載に準じて経費区分ごとに記載すること。</t>
  </si>
  <si>
    <t>補助金の額（交付決定額）</t>
  </si>
  <si>
    <t>補助対象経費（合計）</t>
  </si>
  <si>
    <t>変更後</t>
  </si>
  <si>
    <t>変更前</t>
  </si>
  <si>
    <t>（税抜き：円）</t>
  </si>
  <si>
    <t>（税込み：円）</t>
    <phoneticPr fontId="2"/>
  </si>
  <si>
    <t>補助対象経費</t>
  </si>
  <si>
    <t>補助事業に要する経費</t>
    <rPh sb="8" eb="10">
      <t>ケイヒ</t>
    </rPh>
    <phoneticPr fontId="2"/>
  </si>
  <si>
    <t>内容</t>
  </si>
  <si>
    <t>経費区分</t>
  </si>
  <si>
    <t>１　変更の理由</t>
  </si>
  <si>
    <t>記</t>
  </si>
  <si>
    <t>理事長　桑野　龍一　殿</t>
  </si>
  <si>
    <t>公益財団法人福岡県中小企業振興センター</t>
  </si>
  <si>
    <t>令和　　年　　月　　日</t>
  </si>
  <si>
    <t>事業の経費　</t>
    <phoneticPr fontId="2"/>
  </si>
  <si>
    <t>変更前</t>
    <rPh sb="0" eb="3">
      <t>ヘンコウマエ</t>
    </rPh>
    <phoneticPr fontId="2"/>
  </si>
  <si>
    <t>変更後</t>
    <rPh sb="0" eb="2">
      <t>ヘンコウ</t>
    </rPh>
    <rPh sb="2" eb="3">
      <t>ゴ</t>
    </rPh>
    <phoneticPr fontId="2"/>
  </si>
  <si>
    <t>第１回</t>
    <rPh sb="0" eb="1">
      <t>ダイ</t>
    </rPh>
    <rPh sb="2" eb="3">
      <t>カイ</t>
    </rPh>
    <phoneticPr fontId="2"/>
  </si>
  <si>
    <t>生年月日</t>
    <rPh sb="0" eb="4">
      <t>セイネンガッピ</t>
    </rPh>
    <phoneticPr fontId="2"/>
  </si>
  <si>
    <t>採用年月日</t>
    <rPh sb="0" eb="2">
      <t>サイヨウ</t>
    </rPh>
    <rPh sb="2" eb="5">
      <t>ネンガッピ</t>
    </rPh>
    <phoneticPr fontId="2"/>
  </si>
  <si>
    <t>変更の内容</t>
    <rPh sb="0" eb="2">
      <t>ヘンコウ</t>
    </rPh>
    <rPh sb="3" eb="5">
      <t>ナイヨウ</t>
    </rPh>
    <phoneticPr fontId="2"/>
  </si>
  <si>
    <t>変更後</t>
    <rPh sb="0" eb="3">
      <t>ヘンコウゴ</t>
    </rPh>
    <phoneticPr fontId="2"/>
  </si>
  <si>
    <t>①補助事業者の概要</t>
    <rPh sb="1" eb="6">
      <t>ホジョジギョウシャ</t>
    </rPh>
    <rPh sb="7" eb="9">
      <t>ガイヨウ</t>
    </rPh>
    <phoneticPr fontId="2"/>
  </si>
  <si>
    <t>③経費の配分</t>
    <rPh sb="1" eb="3">
      <t>ケイヒ</t>
    </rPh>
    <rPh sb="4" eb="6">
      <t>ハイブン</t>
    </rPh>
    <phoneticPr fontId="2"/>
  </si>
  <si>
    <t>④賃上げ対象従業員</t>
    <rPh sb="1" eb="3">
      <t>チンア</t>
    </rPh>
    <rPh sb="4" eb="6">
      <t>タイショウ</t>
    </rPh>
    <rPh sb="6" eb="9">
      <t>ジュウギョウイン</t>
    </rPh>
    <phoneticPr fontId="2"/>
  </si>
  <si>
    <t>２　変更の内容</t>
    <phoneticPr fontId="2"/>
  </si>
  <si>
    <t>（１）具体的な変更内容</t>
    <rPh sb="3" eb="6">
      <t>グタイテキ</t>
    </rPh>
    <rPh sb="7" eb="11">
      <t>ヘンコウナイヨウ</t>
    </rPh>
    <phoneticPr fontId="2"/>
  </si>
  <si>
    <t>賃金比較月</t>
    <rPh sb="0" eb="4">
      <t>チンギンヒカク</t>
    </rPh>
    <rPh sb="4" eb="5">
      <t>ツキ</t>
    </rPh>
    <phoneticPr fontId="2"/>
  </si>
  <si>
    <t>（２）事業の経費</t>
    <rPh sb="3" eb="5">
      <t>ジギョウ</t>
    </rPh>
    <rPh sb="6" eb="8">
      <t>ケイヒ</t>
    </rPh>
    <phoneticPr fontId="2"/>
  </si>
  <si>
    <t>（３）賃上げ対象従業員</t>
    <rPh sb="3" eb="5">
      <t>チンア</t>
    </rPh>
    <rPh sb="6" eb="8">
      <t>タイショウ</t>
    </rPh>
    <rPh sb="8" eb="11">
      <t>ジュウギョウイン</t>
    </rPh>
    <phoneticPr fontId="2"/>
  </si>
  <si>
    <t>　　　補助事業の内容（経費）変更承認申請書</t>
    <phoneticPr fontId="2"/>
  </si>
  <si>
    <t>　　　経営革新賃上げ環境整備緊急支援補助金に係る　　</t>
    <rPh sb="7" eb="9">
      <t>チンア</t>
    </rPh>
    <rPh sb="10" eb="14">
      <t>カンキョウセイビ</t>
    </rPh>
    <rPh sb="14" eb="16">
      <t>キンキュウ</t>
    </rPh>
    <rPh sb="16" eb="18">
      <t>シエン</t>
    </rPh>
    <rPh sb="18" eb="21">
      <t>ホジョキン</t>
    </rPh>
    <rPh sb="22" eb="23">
      <t>カカワ</t>
    </rPh>
    <phoneticPr fontId="2"/>
  </si>
  <si>
    <t>補助対象経費の2/3以内、上限650,000円</t>
    <phoneticPr fontId="2"/>
  </si>
  <si>
    <t>様式第６号（第１２条関係）</t>
    <phoneticPr fontId="2"/>
  </si>
  <si>
    <t>氏名</t>
    <rPh sb="0" eb="2">
      <t>シメイ</t>
    </rPh>
    <phoneticPr fontId="2"/>
  </si>
  <si>
    <t>＜　賃金算出表　入力上の注意　＞</t>
    <rPh sb="2" eb="7">
      <t>チンギンサンシュツヒョウ</t>
    </rPh>
    <rPh sb="8" eb="10">
      <t>ニュウリョク</t>
    </rPh>
    <rPh sb="10" eb="11">
      <t>ジョウ</t>
    </rPh>
    <rPh sb="12" eb="14">
      <t>チュウイ</t>
    </rPh>
    <phoneticPr fontId="2"/>
  </si>
  <si>
    <t>・</t>
    <phoneticPr fontId="2"/>
  </si>
  <si>
    <t>賃上げ対象従業員名</t>
    <rPh sb="0" eb="2">
      <t>チンア</t>
    </rPh>
    <rPh sb="3" eb="5">
      <t>タイショウ</t>
    </rPh>
    <rPh sb="5" eb="8">
      <t>ジュウギョウイン</t>
    </rPh>
    <rPh sb="8" eb="9">
      <t>メイ</t>
    </rPh>
    <phoneticPr fontId="2"/>
  </si>
  <si>
    <t>：</t>
    <phoneticPr fontId="2"/>
  </si>
  <si>
    <t>　</t>
    <phoneticPr fontId="2"/>
  </si>
  <si>
    <t>（賃金体系：</t>
  </si>
  <si>
    <t>（対象従業員の要件については、ホームページで確認してください。）</t>
    <rPh sb="1" eb="6">
      <t>タイショウジュウギョウイン</t>
    </rPh>
    <rPh sb="7" eb="9">
      <t>ヨウケン</t>
    </rPh>
    <rPh sb="22" eb="24">
      <t>カクニン</t>
    </rPh>
    <phoneticPr fontId="2"/>
  </si>
  <si>
    <t>賃上げ対象従業員の該当する賃金体系を選択し、チェックを入れてください。</t>
    <rPh sb="0" eb="2">
      <t>チンア</t>
    </rPh>
    <rPh sb="3" eb="8">
      <t>タイショウジュウギョウイン</t>
    </rPh>
    <rPh sb="9" eb="11">
      <t>ガイトウ</t>
    </rPh>
    <rPh sb="13" eb="17">
      <t>チンギンタイケイ</t>
    </rPh>
    <rPh sb="18" eb="20">
      <t>センタク</t>
    </rPh>
    <rPh sb="27" eb="28">
      <t>イ</t>
    </rPh>
    <phoneticPr fontId="2"/>
  </si>
  <si>
    <t>緑色のついたセルは入力不要です。</t>
    <rPh sb="0" eb="1">
      <t>ミドリ</t>
    </rPh>
    <rPh sb="1" eb="2">
      <t>イロ</t>
    </rPh>
    <rPh sb="9" eb="11">
      <t>ニュウリョク</t>
    </rPh>
    <rPh sb="11" eb="13">
      <t>フヨウ</t>
    </rPh>
    <phoneticPr fontId="2"/>
  </si>
  <si>
    <t>１　所定労働時間の算出</t>
    <rPh sb="2" eb="4">
      <t>ショテイ</t>
    </rPh>
    <rPh sb="4" eb="8">
      <t>ロウドウジカン</t>
    </rPh>
    <rPh sb="9" eb="11">
      <t>サンシュツ</t>
    </rPh>
    <phoneticPr fontId="2"/>
  </si>
  <si>
    <t>賃金体系が「時間給」の場合、「１　所定労働時間の算出」の表は入力不要です。</t>
    <rPh sb="0" eb="4">
      <t>チンギンタイケイ</t>
    </rPh>
    <rPh sb="6" eb="9">
      <t>ジカンキュウ</t>
    </rPh>
    <rPh sb="11" eb="13">
      <t>バアイ</t>
    </rPh>
    <rPh sb="17" eb="23">
      <t>ショテイロウドウジカン</t>
    </rPh>
    <rPh sb="24" eb="26">
      <t>サンシュツ</t>
    </rPh>
    <rPh sb="28" eb="29">
      <t>ヒョウ</t>
    </rPh>
    <rPh sb="30" eb="32">
      <t>ニュウリョク</t>
    </rPh>
    <rPh sb="32" eb="34">
      <t>フヨウ</t>
    </rPh>
    <phoneticPr fontId="2"/>
  </si>
  <si>
    <t>賃金体系</t>
    <rPh sb="0" eb="4">
      <t>チンギンタイケイ</t>
    </rPh>
    <phoneticPr fontId="2"/>
  </si>
  <si>
    <t>労働時間の種類</t>
    <rPh sb="0" eb="4">
      <t>ロウドウジカン</t>
    </rPh>
    <rPh sb="5" eb="7">
      <t>シュルイ</t>
    </rPh>
    <phoneticPr fontId="2"/>
  </si>
  <si>
    <t>　労働時間（日）数</t>
    <rPh sb="1" eb="5">
      <t>ロウドウジカン</t>
    </rPh>
    <rPh sb="6" eb="7">
      <t>ヒ</t>
    </rPh>
    <rPh sb="8" eb="9">
      <t>スウ</t>
    </rPh>
    <phoneticPr fontId="2"/>
  </si>
  <si>
    <t>「時間給以外」の方は時給換算が必要です。就業規則や賃金台帳を基に入力してください。</t>
    <rPh sb="1" eb="4">
      <t>ジカンキュウ</t>
    </rPh>
    <rPh sb="8" eb="9">
      <t>カタ</t>
    </rPh>
    <rPh sb="32" eb="34">
      <t>ニュウリョク</t>
    </rPh>
    <phoneticPr fontId="2"/>
  </si>
  <si>
    <t>日給・月給、年俸、歩合給</t>
    <rPh sb="0" eb="2">
      <t>ニッキュウ</t>
    </rPh>
    <rPh sb="3" eb="5">
      <t>ゲッキュウ</t>
    </rPh>
    <rPh sb="6" eb="8">
      <t>ネンポウ</t>
    </rPh>
    <rPh sb="9" eb="12">
      <t>ブアイキュウ</t>
    </rPh>
    <phoneticPr fontId="2"/>
  </si>
  <si>
    <r>
      <t>１日の所定労働時間</t>
    </r>
    <r>
      <rPr>
        <vertAlign val="superscript"/>
        <sz val="10.5"/>
        <color theme="1"/>
        <rFont val="ＭＳ 明朝"/>
        <family val="1"/>
        <charset val="128"/>
      </rPr>
      <t>※１</t>
    </r>
    <phoneticPr fontId="2"/>
  </si>
  <si>
    <t>Ａ</t>
    <phoneticPr fontId="2"/>
  </si>
  <si>
    <t>時間</t>
    <rPh sb="0" eb="2">
      <t>ジカン</t>
    </rPh>
    <phoneticPr fontId="2"/>
  </si>
  <si>
    <r>
      <t>１年間の所定労働日数</t>
    </r>
    <r>
      <rPr>
        <vertAlign val="superscript"/>
        <sz val="10.5"/>
        <color theme="1"/>
        <rFont val="ＭＳ 明朝"/>
        <family val="1"/>
        <charset val="128"/>
      </rPr>
      <t>※２</t>
    </r>
    <phoneticPr fontId="2"/>
  </si>
  <si>
    <t>Ｂ</t>
    <phoneticPr fontId="2"/>
  </si>
  <si>
    <t>日間</t>
    <rPh sb="0" eb="1">
      <t>ニチ</t>
    </rPh>
    <rPh sb="1" eb="2">
      <t>カン</t>
    </rPh>
    <phoneticPr fontId="2"/>
  </si>
  <si>
    <t>　　</t>
    <phoneticPr fontId="2"/>
  </si>
  <si>
    <r>
      <t>１か月の平均所定労働時間数</t>
    </r>
    <r>
      <rPr>
        <vertAlign val="superscript"/>
        <sz val="10.5"/>
        <color theme="1"/>
        <rFont val="ＭＳ 明朝"/>
        <family val="1"/>
        <charset val="128"/>
      </rPr>
      <t>※３</t>
    </r>
    <phoneticPr fontId="2"/>
  </si>
  <si>
    <t>Ｃ</t>
    <phoneticPr fontId="2"/>
  </si>
  <si>
    <t>Ｃ</t>
  </si>
  <si>
    <t>自動計算（Ｄ÷１２）　小数点以下四捨五入</t>
    <rPh sb="0" eb="4">
      <t>ジドウケイサン</t>
    </rPh>
    <rPh sb="11" eb="14">
      <t>ショウスウテン</t>
    </rPh>
    <rPh sb="14" eb="16">
      <t>イカ</t>
    </rPh>
    <rPh sb="16" eb="20">
      <t>シシャゴニュウ</t>
    </rPh>
    <phoneticPr fontId="2"/>
  </si>
  <si>
    <r>
      <t>１年間の所定労働時間数</t>
    </r>
    <r>
      <rPr>
        <vertAlign val="superscript"/>
        <sz val="10.5"/>
        <color theme="1"/>
        <rFont val="ＭＳ 明朝"/>
        <family val="1"/>
        <charset val="128"/>
      </rPr>
      <t>※３</t>
    </r>
    <phoneticPr fontId="2"/>
  </si>
  <si>
    <t>Ｄ</t>
    <phoneticPr fontId="2"/>
  </si>
  <si>
    <t>Ｄ</t>
  </si>
  <si>
    <t>自動計算（Ａ×Ｂ）</t>
    <rPh sb="0" eb="4">
      <t>ジドウケイサン</t>
    </rPh>
    <phoneticPr fontId="2"/>
  </si>
  <si>
    <t>歩合給</t>
    <rPh sb="0" eb="3">
      <t>ブアイキュウ</t>
    </rPh>
    <phoneticPr fontId="2"/>
  </si>
  <si>
    <r>
      <t>１年間の総労働時間数</t>
    </r>
    <r>
      <rPr>
        <vertAlign val="superscript"/>
        <sz val="10.5"/>
        <color theme="1"/>
        <rFont val="ＭＳ 明朝"/>
        <family val="1"/>
        <charset val="128"/>
      </rPr>
      <t>※４</t>
    </r>
    <phoneticPr fontId="2"/>
  </si>
  <si>
    <t>Ｅ</t>
    <phoneticPr fontId="2"/>
  </si>
  <si>
    <t>※１　就業規則等で定めたものを入力すること。</t>
  </si>
  <si>
    <t>※２　３６５日から１年の休日の合計数を差し引いた日数を入力すること。</t>
  </si>
  <si>
    <t>※３　入力不要：自動計算</t>
  </si>
  <si>
    <t>※４　直近１年間（雇入れ１年未満の場合は、雇用されてから）の所定内・所定外を合わせた総</t>
    <phoneticPr fontId="2"/>
  </si>
  <si>
    <t>　　　労働時間を入力すること</t>
    <phoneticPr fontId="2"/>
  </si>
  <si>
    <t>該当する賃金体系の「申請回」をプルダウンから選択してください。</t>
    <rPh sb="0" eb="2">
      <t>ガイトウ</t>
    </rPh>
    <rPh sb="4" eb="8">
      <t>チンギンタイケイ</t>
    </rPh>
    <rPh sb="10" eb="13">
      <t>シンセイカイ</t>
    </rPh>
    <rPh sb="22" eb="24">
      <t>センタク</t>
    </rPh>
    <phoneticPr fontId="2"/>
  </si>
  <si>
    <t>申請回</t>
    <rPh sb="0" eb="3">
      <t>シンセイカイ</t>
    </rPh>
    <phoneticPr fontId="2"/>
  </si>
  <si>
    <t>賃金比較月</t>
    <rPh sb="0" eb="2">
      <t>チンギン</t>
    </rPh>
    <rPh sb="2" eb="4">
      <t>ヒカク</t>
    </rPh>
    <rPh sb="4" eb="5">
      <t>ツキ</t>
    </rPh>
    <phoneticPr fontId="2"/>
  </si>
  <si>
    <t>賃金計算期間</t>
    <rPh sb="0" eb="6">
      <t>チンギンケイサンキカン</t>
    </rPh>
    <phoneticPr fontId="2"/>
  </si>
  <si>
    <r>
      <t>所定労働時間</t>
    </r>
    <r>
      <rPr>
        <vertAlign val="superscript"/>
        <sz val="10.5"/>
        <color theme="1"/>
        <rFont val="ＭＳ 明朝"/>
        <family val="1"/>
        <charset val="128"/>
      </rPr>
      <t>※２</t>
    </r>
    <rPh sb="0" eb="2">
      <t>ショテイ</t>
    </rPh>
    <rPh sb="2" eb="6">
      <t>ロウドウジカン</t>
    </rPh>
    <phoneticPr fontId="2"/>
  </si>
  <si>
    <t>時間給または</t>
    <rPh sb="0" eb="3">
      <t>ジカンキュウ</t>
    </rPh>
    <phoneticPr fontId="2"/>
  </si>
  <si>
    <t>最低</t>
    <rPh sb="0" eb="2">
      <t>サイテイ</t>
    </rPh>
    <phoneticPr fontId="2"/>
  </si>
  <si>
    <t>「賃金比較月」をプルダウンから選択してください。　</t>
    <rPh sb="1" eb="3">
      <t>チンギン</t>
    </rPh>
    <rPh sb="3" eb="5">
      <t>ヒカク</t>
    </rPh>
    <rPh sb="5" eb="6">
      <t>ツキ</t>
    </rPh>
    <rPh sb="15" eb="17">
      <t>センタク</t>
    </rPh>
    <phoneticPr fontId="2"/>
  </si>
  <si>
    <t>賃金</t>
    <rPh sb="0" eb="2">
      <t>チンギン</t>
    </rPh>
    <phoneticPr fontId="2"/>
  </si>
  <si>
    <t>尚、セルが赤くなった場合はエラーです。再度、月を選択し直してください。</t>
    <rPh sb="0" eb="1">
      <t>ナオ</t>
    </rPh>
    <rPh sb="22" eb="23">
      <t>ツキ</t>
    </rPh>
    <phoneticPr fontId="2"/>
  </si>
  <si>
    <t>（選択）</t>
    <rPh sb="1" eb="3">
      <t>センタク</t>
    </rPh>
    <phoneticPr fontId="2"/>
  </si>
  <si>
    <t>（選択）</t>
    <phoneticPr fontId="2"/>
  </si>
  <si>
    <t>（参考）</t>
    <phoneticPr fontId="2"/>
  </si>
  <si>
    <t>時給</t>
    <rPh sb="0" eb="2">
      <t>ジキュウ</t>
    </rPh>
    <phoneticPr fontId="2"/>
  </si>
  <si>
    <t>／</t>
    <phoneticPr fontId="2"/>
  </si>
  <si>
    <t>～</t>
    <phoneticPr fontId="2"/>
  </si>
  <si>
    <t>円</t>
    <rPh sb="0" eb="1">
      <t>エン</t>
    </rPh>
    <phoneticPr fontId="2"/>
  </si>
  <si>
    <t>　時給の方…</t>
    <rPh sb="1" eb="3">
      <t>ジキュウ</t>
    </rPh>
    <rPh sb="4" eb="5">
      <t>カタ</t>
    </rPh>
    <phoneticPr fontId="2"/>
  </si>
  <si>
    <t>「賃金計算期間」と「時間給または時間換算額」の欄を直接入力</t>
    <rPh sb="10" eb="13">
      <t>ジカンキュウ</t>
    </rPh>
    <rPh sb="16" eb="18">
      <t>ジカン</t>
    </rPh>
    <rPh sb="18" eb="21">
      <t>カンサンガク</t>
    </rPh>
    <rPh sb="23" eb="24">
      <t>ラン</t>
    </rPh>
    <phoneticPr fontId="2"/>
  </si>
  <si>
    <t>日給</t>
    <rPh sb="0" eb="2">
      <t>ニッキュウ</t>
    </rPh>
    <phoneticPr fontId="2"/>
  </si>
  <si>
    <t>／日</t>
    <rPh sb="1" eb="2">
      <t>ニチ</t>
    </rPh>
    <phoneticPr fontId="2"/>
  </si>
  <si>
    <t>Ａ</t>
  </si>
  <si>
    <r>
      <t>円</t>
    </r>
    <r>
      <rPr>
        <vertAlign val="superscript"/>
        <sz val="10.5"/>
        <color theme="1"/>
        <rFont val="ＭＳ 明朝"/>
        <family val="1"/>
        <charset val="128"/>
      </rPr>
      <t>※2</t>
    </r>
    <rPh sb="0" eb="1">
      <t>エン</t>
    </rPh>
    <phoneticPr fontId="2"/>
  </si>
  <si>
    <t>　してください。</t>
    <phoneticPr fontId="2"/>
  </si>
  <si>
    <t>月給</t>
    <rPh sb="0" eb="2">
      <t>ゲッキュウ</t>
    </rPh>
    <phoneticPr fontId="2"/>
  </si>
  <si>
    <t>／月</t>
    <rPh sb="1" eb="2">
      <t>ツキ</t>
    </rPh>
    <phoneticPr fontId="2"/>
  </si>
  <si>
    <t>　それ以外の方…</t>
    <rPh sb="3" eb="5">
      <t>イガイ</t>
    </rPh>
    <rPh sb="6" eb="7">
      <t>カタ</t>
    </rPh>
    <phoneticPr fontId="2"/>
  </si>
  <si>
    <t>「賃金計算期間」と「賃金比較月の賃金」を入力してください。</t>
    <rPh sb="10" eb="12">
      <t>チンギン</t>
    </rPh>
    <rPh sb="12" eb="14">
      <t>ヒカク</t>
    </rPh>
    <rPh sb="14" eb="15">
      <t>ツキ</t>
    </rPh>
    <rPh sb="16" eb="18">
      <t>チンギン</t>
    </rPh>
    <phoneticPr fontId="2"/>
  </si>
  <si>
    <t>年俸</t>
    <rPh sb="0" eb="2">
      <t>ネンポウ</t>
    </rPh>
    <phoneticPr fontId="2"/>
  </si>
  <si>
    <t>／年</t>
    <rPh sb="1" eb="2">
      <t>ネン</t>
    </rPh>
    <phoneticPr fontId="2"/>
  </si>
  <si>
    <t>歩合給の方は、固定給（該当する時給または日給、月給の「賃金計算期間」と「賃金</t>
    <rPh sb="4" eb="5">
      <t>カタ</t>
    </rPh>
    <rPh sb="11" eb="13">
      <t>ガイトウ</t>
    </rPh>
    <rPh sb="15" eb="17">
      <t>ジキュウ</t>
    </rPh>
    <rPh sb="20" eb="22">
      <t>ニッキュウ</t>
    </rPh>
    <rPh sb="23" eb="25">
      <t>ゲッキュウ</t>
    </rPh>
    <rPh sb="27" eb="29">
      <t>チンギン</t>
    </rPh>
    <rPh sb="29" eb="33">
      <t>ケイサンキカン</t>
    </rPh>
    <rPh sb="36" eb="38">
      <t>チンギン</t>
    </rPh>
    <phoneticPr fontId="2"/>
  </si>
  <si>
    <r>
      <t>歩合給</t>
    </r>
    <r>
      <rPr>
        <vertAlign val="superscript"/>
        <sz val="10.5"/>
        <color theme="1"/>
        <rFont val="ＭＳ 明朝"/>
        <family val="1"/>
        <charset val="128"/>
      </rPr>
      <t>※３</t>
    </r>
    <rPh sb="0" eb="3">
      <t>ブアイキュウ</t>
    </rPh>
    <phoneticPr fontId="2"/>
  </si>
  <si>
    <t>Ｅ</t>
  </si>
  <si>
    <t>比較月の賃金」）と歩合給の欄を入力する必要があります。</t>
  </si>
  <si>
    <t>※１　賃金比較月の賃金は、基本賃金に加え、住宅手当と職能手当を含むこと。</t>
  </si>
  <si>
    <t>※２　入力不要：自動計算</t>
  </si>
  <si>
    <t>入力が終わると、最低賃金チェックが表示されます（ＯＫまたはＮＧ）</t>
    <rPh sb="0" eb="2">
      <t>ニュウリョク</t>
    </rPh>
    <rPh sb="3" eb="4">
      <t>オ</t>
    </rPh>
    <rPh sb="8" eb="10">
      <t>サイテイ</t>
    </rPh>
    <rPh sb="10" eb="12">
      <t>チンギン</t>
    </rPh>
    <rPh sb="17" eb="19">
      <t>ヒョウジ</t>
    </rPh>
    <phoneticPr fontId="2"/>
  </si>
  <si>
    <t>※３　歩合給は、固定給（時給または日給、月給）の入力をすること。</t>
  </si>
  <si>
    <t>ＯＫと表示されたら、別紙誓約書の入力を行ってください。</t>
    <rPh sb="3" eb="5">
      <t>ヒョウジ</t>
    </rPh>
    <rPh sb="10" eb="12">
      <t>ベッシ</t>
    </rPh>
    <rPh sb="12" eb="15">
      <t>セイヤクショ</t>
    </rPh>
    <rPh sb="16" eb="18">
      <t>ニュウリョク</t>
    </rPh>
    <rPh sb="19" eb="20">
      <t>オコナ</t>
    </rPh>
    <phoneticPr fontId="2"/>
  </si>
  <si>
    <t>(※入力不要：自動計算)</t>
    <rPh sb="2" eb="4">
      <t>ニュウリョク</t>
    </rPh>
    <rPh sb="4" eb="6">
      <t>フヨウ</t>
    </rPh>
    <rPh sb="7" eb="11">
      <t>ジドウケイサン</t>
    </rPh>
    <phoneticPr fontId="2"/>
  </si>
  <si>
    <t>最低賃金</t>
    <rPh sb="0" eb="4">
      <t>サイテイチンギン</t>
    </rPh>
    <phoneticPr fontId="2"/>
  </si>
  <si>
    <t>比較月</t>
    <rPh sb="0" eb="3">
      <t>ヒカクツキ</t>
    </rPh>
    <phoneticPr fontId="2"/>
  </si>
  <si>
    <t>R5.7月</t>
    <rPh sb="4" eb="5">
      <t>ガツ</t>
    </rPh>
    <phoneticPr fontId="2"/>
  </si>
  <si>
    <t>"IF(C22="第１回",$J$37:$J$44,(IF(C22="第２回",$J$45:$J$52,(IF(C22="第３回",$J$53:$J$60,(IF(C22="第４回",$J$61:$J$68,(IF(C22="第５回",$J$69:$J$76,FALSE)))))))))</t>
    <phoneticPr fontId="2"/>
  </si>
  <si>
    <t>R5.8月</t>
    <rPh sb="4" eb="5">
      <t>ガツ</t>
    </rPh>
    <phoneticPr fontId="2"/>
  </si>
  <si>
    <t>R5.9月</t>
    <rPh sb="4" eb="5">
      <t>ガツ</t>
    </rPh>
    <phoneticPr fontId="2"/>
  </si>
  <si>
    <t>R5.10月</t>
    <rPh sb="5" eb="6">
      <t>ガツ</t>
    </rPh>
    <phoneticPr fontId="2"/>
  </si>
  <si>
    <t>R5.11月</t>
    <rPh sb="5" eb="6">
      <t>ガツ</t>
    </rPh>
    <phoneticPr fontId="2"/>
  </si>
  <si>
    <t>R5.12月</t>
    <rPh sb="5" eb="6">
      <t>ガツ</t>
    </rPh>
    <phoneticPr fontId="2"/>
  </si>
  <si>
    <t>R6.1月</t>
    <rPh sb="4" eb="5">
      <t>ガツ</t>
    </rPh>
    <phoneticPr fontId="2"/>
  </si>
  <si>
    <t>R6.2月</t>
    <rPh sb="4" eb="5">
      <t>ガツ</t>
    </rPh>
    <phoneticPr fontId="2"/>
  </si>
  <si>
    <t>R6.3月</t>
    <rPh sb="4" eb="5">
      <t>ガツ</t>
    </rPh>
    <phoneticPr fontId="2"/>
  </si>
  <si>
    <t>第２回</t>
    <rPh sb="0" eb="1">
      <t>ダイ</t>
    </rPh>
    <rPh sb="2" eb="3">
      <t>カイ</t>
    </rPh>
    <phoneticPr fontId="2"/>
  </si>
  <si>
    <t>R6.4月</t>
    <rPh sb="4" eb="5">
      <t>ガツ</t>
    </rPh>
    <phoneticPr fontId="2"/>
  </si>
  <si>
    <t>R6.5月</t>
    <rPh sb="4" eb="5">
      <t>ガツ</t>
    </rPh>
    <phoneticPr fontId="2"/>
  </si>
  <si>
    <t>R6.6月</t>
    <rPh sb="4" eb="5">
      <t>ガツ</t>
    </rPh>
    <phoneticPr fontId="2"/>
  </si>
  <si>
    <t>R6.7月</t>
    <rPh sb="4" eb="5">
      <t>ガツ</t>
    </rPh>
    <phoneticPr fontId="2"/>
  </si>
  <si>
    <t>R6.8月</t>
    <rPh sb="4" eb="5">
      <t>ガツ</t>
    </rPh>
    <phoneticPr fontId="2"/>
  </si>
  <si>
    <t>R6.9月</t>
    <rPh sb="4" eb="5">
      <t>ガツ</t>
    </rPh>
    <phoneticPr fontId="2"/>
  </si>
  <si>
    <t>第３回</t>
    <rPh sb="0" eb="1">
      <t>ダイ</t>
    </rPh>
    <rPh sb="2" eb="3">
      <t>カイ</t>
    </rPh>
    <phoneticPr fontId="2"/>
  </si>
  <si>
    <t>R6.10月</t>
    <rPh sb="5" eb="6">
      <t>ガツ</t>
    </rPh>
    <phoneticPr fontId="2"/>
  </si>
  <si>
    <t>R6.11月</t>
    <rPh sb="5" eb="6">
      <t>ガツ</t>
    </rPh>
    <phoneticPr fontId="2"/>
  </si>
  <si>
    <t>R6.12月</t>
    <rPh sb="5" eb="6">
      <t>ガツ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</si>
  <si>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</si>
  <si>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</si>
  <si>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error</t>
    <phoneticPr fontId="2"/>
  </si>
  <si>
    <t>様式第６号別紙（第１２条関係）</t>
    <rPh sb="5" eb="7">
      <t>ベッシ</t>
    </rPh>
    <phoneticPr fontId="2"/>
  </si>
  <si>
    <t>経営革新賃上げ環境整備緊急支援補助金　賃金算出表（変更承認申請用）</t>
    <rPh sb="19" eb="23">
      <t>チンギンサンシュツ</t>
    </rPh>
    <rPh sb="23" eb="24">
      <t>ヒョウ</t>
    </rPh>
    <rPh sb="25" eb="27">
      <t>ヘンコウ</t>
    </rPh>
    <rPh sb="27" eb="29">
      <t>ショウニン</t>
    </rPh>
    <rPh sb="29" eb="31">
      <t>シンセイ</t>
    </rPh>
    <rPh sb="31" eb="32">
      <t>ヨウ</t>
    </rPh>
    <phoneticPr fontId="2"/>
  </si>
  <si>
    <t>変更前</t>
    <rPh sb="0" eb="3">
      <t>ヘンコウマエ</t>
    </rPh>
    <phoneticPr fontId="2"/>
  </si>
  <si>
    <t>②補助事業の内容</t>
    <rPh sb="1" eb="5">
      <t>ホジョジギョウ</t>
    </rPh>
    <rPh sb="6" eb="8">
      <t>ナイヨウ</t>
    </rPh>
    <phoneticPr fontId="2"/>
  </si>
  <si>
    <t>所在地・住所</t>
    <phoneticPr fontId="2"/>
  </si>
  <si>
    <t>補助事業者名</t>
    <phoneticPr fontId="2"/>
  </si>
  <si>
    <t>代表者の職・氏名</t>
    <phoneticPr fontId="2"/>
  </si>
  <si>
    <t>（注）・変更後の従業員の様式第６号別紙及び賃金台帳の写しを添付すること。</t>
  </si>
  <si>
    <t>　　  ・変更後の賃上げ対象従業員が使用人兼務役員の場合、雇用保険被保険者資格取得等確認</t>
    <phoneticPr fontId="2"/>
  </si>
  <si>
    <t>　　   通知書（事業主通知用）の写しを添付すること。</t>
    <phoneticPr fontId="2"/>
  </si>
  <si>
    <t>時間給または時間給換算額</t>
    <rPh sb="0" eb="3">
      <t>ジカンキュウ</t>
    </rPh>
    <rPh sb="6" eb="8">
      <t>ジカン</t>
    </rPh>
    <rPh sb="8" eb="9">
      <t>キュウ</t>
    </rPh>
    <rPh sb="9" eb="12">
      <t>カンザンガク</t>
    </rPh>
    <phoneticPr fontId="2"/>
  </si>
  <si>
    <t>時間給換算額</t>
    <rPh sb="0" eb="2">
      <t>ジカン</t>
    </rPh>
    <rPh sb="2" eb="3">
      <t>キュウ</t>
    </rPh>
    <rPh sb="3" eb="5">
      <t>カンザン</t>
    </rPh>
    <rPh sb="5" eb="6">
      <t>ガク</t>
    </rPh>
    <phoneticPr fontId="2"/>
  </si>
  <si>
    <t>２　時間給換算額の算出</t>
    <rPh sb="2" eb="4">
      <t>ジカン</t>
    </rPh>
    <rPh sb="4" eb="5">
      <t>キュウ</t>
    </rPh>
    <rPh sb="5" eb="8">
      <t>カンザンガク</t>
    </rPh>
    <rPh sb="9" eb="11">
      <t>サンシュツ</t>
    </rPh>
    <phoneticPr fontId="2"/>
  </si>
  <si>
    <t>賃金(時間給)</t>
    <rPh sb="0" eb="2">
      <t>チンギン</t>
    </rPh>
    <rPh sb="3" eb="6">
      <t>ジカンキュウ</t>
    </rPh>
    <phoneticPr fontId="2"/>
  </si>
  <si>
    <t>　令和　　年　　月　　日付け　福中セ第　　 号　 　で交付決定通知があった標記の補助事</t>
    <rPh sb="42" eb="43">
      <t>コト</t>
    </rPh>
    <phoneticPr fontId="2"/>
  </si>
  <si>
    <t>業の内容を下記のとおり変更したいので、経営革新賃上げ環境整備緊急支援補助金交付要綱第</t>
    <rPh sb="19" eb="23">
      <t>ケイエイカクシン</t>
    </rPh>
    <rPh sb="23" eb="25">
      <t>チンア</t>
    </rPh>
    <rPh sb="26" eb="30">
      <t>カンキョウセイビ</t>
    </rPh>
    <rPh sb="30" eb="34">
      <t>キンキュウシエン</t>
    </rPh>
    <rPh sb="34" eb="37">
      <t>ホジョキン</t>
    </rPh>
    <rPh sb="37" eb="41">
      <t>コウフヨウコウ</t>
    </rPh>
    <rPh sb="41" eb="42">
      <t>ダイ</t>
    </rPh>
    <phoneticPr fontId="2"/>
  </si>
  <si>
    <t>１２条第１項の規定に基づき変更承認を申請します。　　　　　　　　　　　　　　　　　　</t>
    <phoneticPr fontId="2"/>
  </si>
  <si>
    <r>
      <t xml:space="preserve"> 賃金比較月  
 の賃金</t>
    </r>
    <r>
      <rPr>
        <vertAlign val="superscript"/>
        <sz val="10.5"/>
        <color theme="1"/>
        <rFont val="ＭＳ 明朝"/>
        <family val="1"/>
        <charset val="128"/>
      </rPr>
      <t xml:space="preserve">※１ </t>
    </r>
    <rPh sb="1" eb="5">
      <t>チンギンヒカク</t>
    </rPh>
    <rPh sb="5" eb="6">
      <t>ツキ</t>
    </rPh>
    <rPh sb="11" eb="13">
      <t>チンギン</t>
    </rPh>
    <phoneticPr fontId="2"/>
  </si>
  <si>
    <t>賃上げ対象従業員名＝変更後の事業場内最低賃金の従業員１名の名前を入力してください。</t>
    <rPh sb="0" eb="2">
      <t>チンア</t>
    </rPh>
    <rPh sb="3" eb="5">
      <t>タイショウ</t>
    </rPh>
    <rPh sb="5" eb="8">
      <t>ジュウギョウイン</t>
    </rPh>
    <rPh sb="8" eb="9">
      <t>メイ</t>
    </rPh>
    <rPh sb="10" eb="13">
      <t>ヘンコウゴ</t>
    </rPh>
    <rPh sb="14" eb="16">
      <t>ジギョウ</t>
    </rPh>
    <rPh sb="16" eb="17">
      <t>バ</t>
    </rPh>
    <rPh sb="17" eb="18">
      <t>ナイ</t>
    </rPh>
    <rPh sb="18" eb="22">
      <t>サイテイチンギン</t>
    </rPh>
    <rPh sb="23" eb="26">
      <t>ジュウギョウイン</t>
    </rPh>
    <rPh sb="27" eb="28">
      <t>メイ</t>
    </rPh>
    <rPh sb="29" eb="31">
      <t>ナマエ</t>
    </rPh>
    <rPh sb="32" eb="34">
      <t>ニュウリョク</t>
    </rPh>
    <phoneticPr fontId="2"/>
  </si>
  <si>
    <t>ＮＧと表示されたら、福岡県の最低賃金を満たしてないため、賃上げ対象従業員として</t>
    <rPh sb="3" eb="5">
      <t>ヒョウジ</t>
    </rPh>
    <rPh sb="10" eb="13">
      <t>フクオカケン</t>
    </rPh>
    <rPh sb="14" eb="18">
      <t>サイテイチンギン</t>
    </rPh>
    <rPh sb="19" eb="20">
      <t>ミ</t>
    </rPh>
    <rPh sb="28" eb="30">
      <t>チンア</t>
    </rPh>
    <rPh sb="31" eb="36">
      <t>タイショウジュウギョウイン</t>
    </rPh>
    <phoneticPr fontId="2"/>
  </si>
  <si>
    <t>変更の対象になりません。</t>
    <rPh sb="0" eb="2">
      <t>ヘンコウ</t>
    </rPh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</si>
</sst>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@\ "/>
    <numFmt numFmtId="178" formatCode="#,##0.0;[Red]\-#,##0.0"/>
    <numFmt numFmtId="179" formatCode="@\ \ "/>
    <numFmt numFmtId="180" formatCode="m/d;@"/>
    <numFmt numFmtId="181" formatCode="[$-411]ge\.m\.d;@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177" fontId="4" fillId="2" borderId="12" xfId="0" applyNumberFormat="1" applyFont="1" applyFill="1" applyBorder="1" applyAlignment="1">
      <alignment horizontal="centerContinuous" vertical="center"/>
    </xf>
    <xf numFmtId="178" fontId="4" fillId="2" borderId="14" xfId="1" applyNumberFormat="1" applyFont="1" applyFill="1" applyBorder="1" applyAlignment="1">
      <alignment horizontal="centerContinuous" vertical="center"/>
    </xf>
    <xf numFmtId="38" fontId="4" fillId="2" borderId="13" xfId="1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177" fontId="5" fillId="2" borderId="12" xfId="0" applyNumberFormat="1" applyFont="1" applyFill="1" applyBorder="1" applyAlignment="1">
      <alignment horizontal="center" vertical="center"/>
    </xf>
    <xf numFmtId="178" fontId="4" fillId="0" borderId="17" xfId="1" applyNumberFormat="1" applyFont="1" applyFill="1" applyBorder="1" applyProtection="1">
      <alignment vertical="center"/>
      <protection locked="0"/>
    </xf>
    <xf numFmtId="38" fontId="4" fillId="2" borderId="13" xfId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4" fillId="0" borderId="17" xfId="1" applyFont="1" applyFill="1" applyBorder="1" applyProtection="1">
      <alignment vertical="center"/>
      <protection locked="0"/>
    </xf>
    <xf numFmtId="178" fontId="4" fillId="2" borderId="17" xfId="1" applyNumberFormat="1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7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4" fillId="2" borderId="9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Continuous" vertical="center" shrinkToFit="1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Continuous" vertical="top"/>
    </xf>
    <xf numFmtId="0" fontId="4" fillId="2" borderId="11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80" fontId="4" fillId="0" borderId="14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8" fillId="0" borderId="0" xfId="0" applyFont="1" applyAlignment="1"/>
    <xf numFmtId="38" fontId="4" fillId="0" borderId="12" xfId="1" applyFont="1" applyBorder="1" applyProtection="1">
      <alignment vertical="center"/>
      <protection locked="0"/>
    </xf>
    <xf numFmtId="0" fontId="4" fillId="2" borderId="13" xfId="0" quotePrefix="1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8" fontId="4" fillId="2" borderId="17" xfId="0" applyNumberFormat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4" fillId="2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top"/>
    </xf>
    <xf numFmtId="38" fontId="12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180" fontId="4" fillId="0" borderId="0" xfId="0" quotePrefix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3" fillId="0" borderId="0" xfId="0" quotePrefix="1" applyNumberFormat="1" applyFont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Continuous" vertical="center" shrinkToFit="1"/>
    </xf>
    <xf numFmtId="0" fontId="4" fillId="2" borderId="22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3" borderId="0" xfId="0" applyFont="1" applyFill="1">
      <alignment vertical="center"/>
    </xf>
    <xf numFmtId="38" fontId="3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justify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4" fillId="0" borderId="1" xfId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38" fontId="4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Protection="1">
      <alignment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76" fontId="3" fillId="0" borderId="16" xfId="1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4" fillId="0" borderId="3" xfId="1" applyFont="1" applyBorder="1" applyAlignment="1" applyProtection="1">
      <alignment horizontal="right" vertical="center" wrapText="1"/>
      <protection locked="0"/>
    </xf>
    <xf numFmtId="38" fontId="4" fillId="0" borderId="2" xfId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8" fontId="4" fillId="0" borderId="1" xfId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181" fontId="3" fillId="0" borderId="12" xfId="0" applyNumberFormat="1" applyFont="1" applyBorder="1" applyAlignment="1" applyProtection="1">
      <alignment horizontal="center" vertical="center"/>
      <protection locked="0"/>
    </xf>
    <xf numFmtId="181" fontId="3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57" fontId="3" fillId="0" borderId="12" xfId="0" applyNumberFormat="1" applyFont="1" applyBorder="1" applyAlignment="1" applyProtection="1">
      <alignment horizontal="center" vertical="center"/>
      <protection locked="0"/>
    </xf>
    <xf numFmtId="57" fontId="3" fillId="0" borderId="13" xfId="0" applyNumberFormat="1" applyFont="1" applyBorder="1" applyAlignment="1" applyProtection="1">
      <alignment horizontal="center" vertical="center"/>
      <protection locked="0"/>
    </xf>
    <xf numFmtId="57" fontId="4" fillId="0" borderId="12" xfId="0" applyNumberFormat="1" applyFont="1" applyBorder="1" applyAlignment="1" applyProtection="1">
      <alignment horizontal="center" vertical="center"/>
      <protection locked="0"/>
    </xf>
    <xf numFmtId="5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38" fontId="12" fillId="2" borderId="22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3">
    <dxf>
      <numFmt numFmtId="182" formatCode="&quot;／&quot;"/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350520</xdr:colOff>
      <xdr:row>8</xdr:row>
      <xdr:rowOff>30480</xdr:rowOff>
    </xdr:from>
    <xdr:to>
      <xdr:col>9</xdr:col>
      <xdr:colOff>746760</xdr:colOff>
      <xdr:row>9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692140" y="1859280"/>
          <a:ext cx="396240" cy="25146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r"/>
          <a:r>
            <a:rPr kumimoji="1" lang="ja-JP" altLang="en-US" sz="1050">
              <a:solidFill>
                <a:schemeClr val="bg1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4</xdr:row>
      <xdr:rowOff>251460</xdr:rowOff>
    </xdr:from>
    <xdr:to>
      <xdr:col>13</xdr:col>
      <xdr:colOff>60960</xdr:colOff>
      <xdr:row>6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171700" y="1181100"/>
          <a:ext cx="3291840" cy="33528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時給　　</a:t>
          </a:r>
          <a:r>
            <a:rPr kumimoji="1" lang="ja-JP" altLang="en-US" sz="1100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日給　　 月給　　 年俸　　 歩合給）</a:t>
          </a:r>
        </a:p>
      </xdr:txBody>
    </xdr:sp>
    <xdr:clientData/>
  </xdr:twoCellAnchor>
  <xdr:twoCellAnchor>
    <xdr:from>
      <xdr:col>20</xdr:col>
      <xdr:colOff>45720</xdr:colOff>
      <xdr:row>30</xdr:row>
      <xdr:rowOff>99060</xdr:rowOff>
    </xdr:from>
    <xdr:to>
      <xdr:col>20</xdr:col>
      <xdr:colOff>99060</xdr:colOff>
      <xdr:row>33</xdr:row>
      <xdr:rowOff>121920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7315200" y="6720840"/>
          <a:ext cx="53340" cy="464820"/>
        </a:xfrm>
        <a:prstGeom prst="leftBracke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327660</xdr:colOff>
      <xdr:row>3</xdr:row>
      <xdr:rowOff>178526</xdr:rowOff>
    </xdr:from>
    <xdr:to>
      <xdr:col>28</xdr:col>
      <xdr:colOff>601393</xdr:colOff>
      <xdr:row>8</xdr:row>
      <xdr:rowOff>76200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90360" y="925286"/>
          <a:ext cx="6103033" cy="1048294"/>
        </a:xfrm>
        <a:prstGeom prst="wedgeRectCallout">
          <a:avLst>
            <a:gd name="adj1" fmla="val -53979"/>
            <a:gd name="adj2" fmla="val -27213"/>
          </a:avLst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350520</xdr:colOff>
      <xdr:row>12</xdr:row>
      <xdr:rowOff>152400</xdr:rowOff>
    </xdr:from>
    <xdr:to>
      <xdr:col>28</xdr:col>
      <xdr:colOff>609600</xdr:colOff>
      <xdr:row>19</xdr:row>
      <xdr:rowOff>99060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713220" y="3147060"/>
          <a:ext cx="6088380" cy="1409700"/>
        </a:xfrm>
        <a:prstGeom prst="wedgeRectCallout">
          <a:avLst>
            <a:gd name="adj1" fmla="val -53198"/>
            <a:gd name="adj2" fmla="val -22703"/>
          </a:avLst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25</xdr:row>
      <xdr:rowOff>114300</xdr:rowOff>
    </xdr:from>
    <xdr:to>
      <xdr:col>28</xdr:col>
      <xdr:colOff>604052</xdr:colOff>
      <xdr:row>36</xdr:row>
      <xdr:rowOff>38100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7139940" y="5684520"/>
          <a:ext cx="5656112" cy="2080260"/>
        </a:xfrm>
        <a:prstGeom prst="wedgeRectCallout">
          <a:avLst>
            <a:gd name="adj1" fmla="val -53199"/>
            <a:gd name="adj2" fmla="val -24925"/>
          </a:avLst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36</xdr:row>
      <xdr:rowOff>129541</xdr:rowOff>
    </xdr:from>
    <xdr:to>
      <xdr:col>28</xdr:col>
      <xdr:colOff>611379</xdr:colOff>
      <xdr:row>42</xdr:row>
      <xdr:rowOff>121921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39940" y="7856221"/>
          <a:ext cx="5663439" cy="1325880"/>
        </a:xfrm>
        <a:prstGeom prst="wedgeRectCallout">
          <a:avLst>
            <a:gd name="adj1" fmla="val -53572"/>
            <a:gd name="adj2" fmla="val -10292"/>
          </a:avLst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</xdr:row>
      <xdr:rowOff>76200</xdr:rowOff>
    </xdr:from>
    <xdr:to>
      <xdr:col>13</xdr:col>
      <xdr:colOff>398145</xdr:colOff>
      <xdr:row>12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1699260"/>
          <a:ext cx="5800725" cy="1323975"/>
        </a:xfrm>
        <a:prstGeom prst="rect">
          <a:avLst/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【参考：時間給換算額の入力の手順】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935"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１　所定労働時間の算出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229870" indent="-229870"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賃上げ対象従業員の該当する賃金体系に応じて「労働時間（日）数」を入力する。（時給の場合は、</a:t>
          </a:r>
          <a:r>
            <a:rPr lang="en-US" alt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              </a:t>
          </a:r>
        </a:p>
        <a:p>
          <a:pPr marL="229870" indent="-229870" algn="l"/>
          <a:r>
            <a:rPr lang="en-US" altLang="ja-JP" sz="900" kern="100" baseline="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    </a:t>
          </a:r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入力不要）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935"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２　時間給換算額の算出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該当する賃金体系の「申請回」及び「賃金比較月」をプルダウンから選択する。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marL="229870" indent="-229870" algn="l"/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「賃金計算期間」、「賃金比較月の賃金」を添付する賃金台帳の記載内容をもとに入力する。</a:t>
          </a:r>
          <a:r>
            <a:rPr lang="en-US" alt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　　　　　　</a:t>
          </a:r>
        </a:p>
        <a:p>
          <a:pPr marL="229870" indent="-229870" algn="l"/>
          <a:r>
            <a:rPr lang="ja-JP" altLang="en-US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　　　</a:t>
          </a:r>
          <a:r>
            <a:rPr lang="ja-JP" sz="900" kern="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（時給の場合は、「時間給換算額」欄にそのまま入力）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4</xdr:row>
          <xdr:rowOff>259080</xdr:rowOff>
        </xdr:from>
        <xdr:to>
          <xdr:col>5</xdr:col>
          <xdr:colOff>281940</xdr:colOff>
          <xdr:row>6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182880</xdr:colOff>
          <xdr:row>4</xdr:row>
          <xdr:rowOff>266700</xdr:rowOff>
        </xdr:from>
        <xdr:to>
          <xdr:col>7</xdr:col>
          <xdr:colOff>274320</xdr:colOff>
          <xdr:row>6</xdr:row>
          <xdr:rowOff>30480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4</xdr:row>
          <xdr:rowOff>266700</xdr:rowOff>
        </xdr:from>
        <xdr:to>
          <xdr:col>8</xdr:col>
          <xdr:colOff>487680</xdr:colOff>
          <xdr:row>6</xdr:row>
          <xdr:rowOff>30480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</xdr:row>
          <xdr:rowOff>266700</xdr:rowOff>
        </xdr:from>
        <xdr:to>
          <xdr:col>10</xdr:col>
          <xdr:colOff>106680</xdr:colOff>
          <xdr:row>6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144780</xdr:colOff>
          <xdr:row>4</xdr:row>
          <xdr:rowOff>266700</xdr:rowOff>
        </xdr:from>
        <xdr:to>
          <xdr:col>11</xdr:col>
          <xdr:colOff>472440</xdr:colOff>
          <xdr:row>6</xdr:row>
          <xdr:rowOff>30480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25CB8-9A9F-4A31-A625-D73F5485FE19}">
  <dimension ref="A1:L60"/>
  <sheetViews>
    <sheetView showGridLines="0" showZeros="0" tabSelected="1" workbookViewId="0">
      <selection activeCell="N12" sqref="N12"/>
    </sheetView>
  </sheetViews>
  <sheetFormatPr defaultRowHeight="18"/>
  <cols>
    <col min="1" max="1" width="4.5" customWidth="1"/>
    <col min="2" max="2" width="8.296875" customWidth="1"/>
    <col min="3" max="3" width="8.69921875" customWidth="1"/>
    <col min="4" max="4" width="7.296875" customWidth="1"/>
    <col min="5" max="5" width="10.296875" customWidth="1"/>
    <col min="6" max="7" width="6.09765625" customWidth="1"/>
    <col min="8" max="9" width="10.296875" customWidth="1"/>
    <col min="10" max="10" width="10.5" customWidth="1"/>
    <col min="11" max="11" width="1.09765625" customWidth="1"/>
    <col min="13" max="14" width="8.796875" customWidth="1"/>
  </cols>
  <sheetData>
    <row r="1" spans="1:10">
      <c r="A1" s="121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>
      <c r="A2" s="97"/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98"/>
      <c r="B3" s="15"/>
      <c r="C3" s="15"/>
      <c r="D3" s="15"/>
      <c r="E3" s="15"/>
      <c r="F3" s="15"/>
      <c r="G3" s="15"/>
      <c r="H3" s="127" t="s">
        <v>16</v>
      </c>
      <c r="I3" s="127"/>
      <c r="J3" s="127"/>
    </row>
    <row r="4" spans="1:10">
      <c r="A4" s="99"/>
      <c r="B4" s="15"/>
      <c r="C4" s="15"/>
      <c r="D4" s="15"/>
      <c r="E4" s="15"/>
      <c r="F4" s="15"/>
      <c r="G4" s="15"/>
      <c r="H4" s="15"/>
      <c r="I4" s="15"/>
      <c r="J4" s="15"/>
    </row>
    <row r="5" spans="1:10">
      <c r="A5" s="99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spans="1:10">
      <c r="A6" s="99" t="s">
        <v>14</v>
      </c>
      <c r="B6" s="15"/>
      <c r="C6" s="15"/>
      <c r="D6" s="15"/>
      <c r="E6" s="15"/>
      <c r="F6" s="98"/>
      <c r="G6" s="98"/>
      <c r="H6" s="98"/>
      <c r="I6" s="98"/>
      <c r="J6" s="98"/>
    </row>
    <row r="7" spans="1:10" ht="18" customHeight="1">
      <c r="A7" s="15"/>
      <c r="B7" s="15"/>
      <c r="C7" s="15"/>
      <c r="D7" s="15"/>
      <c r="E7" s="15"/>
      <c r="F7" s="125" t="s">
        <v>147</v>
      </c>
      <c r="G7" s="126"/>
      <c r="H7" s="98"/>
      <c r="I7" s="15"/>
      <c r="J7" s="15"/>
    </row>
    <row r="8" spans="1:10" ht="18" customHeight="1">
      <c r="A8" s="15"/>
      <c r="B8" s="15"/>
      <c r="C8" s="15"/>
      <c r="D8" s="15"/>
      <c r="E8" s="15"/>
      <c r="F8" s="125" t="s">
        <v>148</v>
      </c>
      <c r="G8" s="126"/>
      <c r="H8" s="98"/>
      <c r="I8" s="15"/>
      <c r="J8" s="15"/>
    </row>
    <row r="9" spans="1:10" ht="19.2" customHeight="1">
      <c r="A9" s="15"/>
      <c r="B9" s="15"/>
      <c r="C9" s="15"/>
      <c r="D9" s="15"/>
      <c r="E9" s="15"/>
      <c r="F9" s="125" t="s">
        <v>149</v>
      </c>
      <c r="G9" s="126"/>
      <c r="H9" s="98"/>
      <c r="I9" s="15"/>
      <c r="J9" s="16"/>
    </row>
    <row r="10" spans="1:10">
      <c r="A10" s="97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6.2" customHeight="1">
      <c r="A11" s="97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8" customHeight="1">
      <c r="A12" s="98"/>
      <c r="B12" s="98"/>
      <c r="C12" s="186" t="s">
        <v>34</v>
      </c>
      <c r="D12" s="186"/>
      <c r="E12" s="186"/>
      <c r="F12" s="186"/>
      <c r="G12" s="186"/>
      <c r="H12" s="186"/>
      <c r="I12" s="14"/>
      <c r="J12" s="14"/>
    </row>
    <row r="13" spans="1:10" ht="18" customHeight="1">
      <c r="A13" s="98"/>
      <c r="B13" s="98"/>
      <c r="C13" s="186" t="s">
        <v>33</v>
      </c>
      <c r="D13" s="186"/>
      <c r="E13" s="186"/>
      <c r="F13" s="186"/>
      <c r="G13" s="186"/>
      <c r="H13" s="186"/>
      <c r="I13" s="14"/>
      <c r="J13" s="100"/>
    </row>
    <row r="14" spans="1:10" ht="16.2" customHeight="1">
      <c r="A14" s="97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6.2" customHeight="1">
      <c r="A15" s="97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9.2" customHeight="1">
      <c r="A16" s="185" t="s">
        <v>157</v>
      </c>
      <c r="B16" s="185"/>
      <c r="C16" s="185"/>
      <c r="D16" s="185"/>
      <c r="E16" s="185"/>
      <c r="F16" s="185"/>
      <c r="G16" s="185"/>
      <c r="H16" s="185"/>
      <c r="I16" s="185"/>
      <c r="J16" s="185"/>
    </row>
    <row r="17" spans="1:10">
      <c r="A17" s="185" t="s">
        <v>158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>
      <c r="A18" s="185" t="s">
        <v>159</v>
      </c>
      <c r="B18" s="185"/>
      <c r="C18" s="185"/>
      <c r="D18" s="185"/>
      <c r="E18" s="185"/>
      <c r="F18" s="185"/>
      <c r="G18" s="185"/>
      <c r="H18" s="185"/>
      <c r="I18" s="185"/>
      <c r="J18" s="185"/>
    </row>
    <row r="19" spans="1:10">
      <c r="A19" s="97"/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123" t="s">
        <v>13</v>
      </c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>
      <c r="A21" s="97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8" customHeight="1">
      <c r="A22" s="99" t="s">
        <v>12</v>
      </c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>
      <c r="A23" s="97"/>
      <c r="B23" s="124"/>
      <c r="C23" s="124"/>
      <c r="D23" s="124"/>
      <c r="E23" s="124"/>
      <c r="F23" s="124"/>
      <c r="G23" s="124"/>
      <c r="H23" s="124"/>
      <c r="I23" s="124"/>
      <c r="J23" s="124"/>
    </row>
    <row r="24" spans="1:10">
      <c r="A24" s="97"/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>
      <c r="A25" s="97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ht="17.399999999999999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8" customHeight="1">
      <c r="A27" s="14" t="s">
        <v>28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21" customHeight="1">
      <c r="A28" s="15" t="s">
        <v>29</v>
      </c>
      <c r="B28" s="98"/>
      <c r="C28" s="15"/>
      <c r="D28" s="15"/>
      <c r="E28" s="15"/>
      <c r="F28" s="15"/>
      <c r="G28" s="15"/>
      <c r="H28" s="15"/>
      <c r="I28" s="15"/>
      <c r="J28" s="15"/>
    </row>
    <row r="29" spans="1:10" ht="21.6" customHeight="1">
      <c r="A29" s="15"/>
      <c r="B29" s="102" t="s">
        <v>23</v>
      </c>
      <c r="C29" s="103"/>
      <c r="D29" s="104" t="s">
        <v>145</v>
      </c>
      <c r="E29" s="104"/>
      <c r="F29" s="104"/>
      <c r="G29" s="103"/>
      <c r="H29" s="102" t="s">
        <v>24</v>
      </c>
      <c r="I29" s="104"/>
      <c r="J29" s="103"/>
    </row>
    <row r="30" spans="1:10" ht="50.4" customHeight="1">
      <c r="A30" s="15"/>
      <c r="B30" s="105" t="s">
        <v>25</v>
      </c>
      <c r="C30" s="106"/>
      <c r="D30" s="118"/>
      <c r="E30" s="119"/>
      <c r="F30" s="119"/>
      <c r="G30" s="120"/>
      <c r="H30" s="118"/>
      <c r="I30" s="119"/>
      <c r="J30" s="120"/>
    </row>
    <row r="31" spans="1:10" ht="50.4" customHeight="1">
      <c r="A31" s="15"/>
      <c r="B31" s="105" t="s">
        <v>146</v>
      </c>
      <c r="C31" s="107"/>
      <c r="D31" s="118"/>
      <c r="E31" s="119"/>
      <c r="F31" s="119"/>
      <c r="G31" s="120"/>
      <c r="H31" s="118"/>
      <c r="I31" s="119"/>
      <c r="J31" s="120"/>
    </row>
    <row r="32" spans="1:10" ht="50.4" customHeight="1">
      <c r="A32" s="15"/>
      <c r="B32" s="105" t="s">
        <v>26</v>
      </c>
      <c r="C32" s="107"/>
      <c r="D32" s="118"/>
      <c r="E32" s="119"/>
      <c r="F32" s="119"/>
      <c r="G32" s="120"/>
      <c r="H32" s="118"/>
      <c r="I32" s="119"/>
      <c r="J32" s="120"/>
    </row>
    <row r="33" spans="1:12" ht="50.4" customHeight="1">
      <c r="A33" s="15"/>
      <c r="B33" s="105" t="s">
        <v>27</v>
      </c>
      <c r="C33" s="107"/>
      <c r="D33" s="118"/>
      <c r="E33" s="119"/>
      <c r="F33" s="119"/>
      <c r="G33" s="120"/>
      <c r="H33" s="118"/>
      <c r="I33" s="119"/>
      <c r="J33" s="120"/>
    </row>
    <row r="34" spans="1:12" ht="21" customHeight="1">
      <c r="A34" s="15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2" ht="25.8" customHeight="1">
      <c r="A35" s="15" t="s">
        <v>31</v>
      </c>
      <c r="B35" s="14" t="s">
        <v>17</v>
      </c>
      <c r="C35" s="14"/>
      <c r="D35" s="14"/>
      <c r="E35" s="15"/>
      <c r="F35" s="98"/>
      <c r="G35" s="15"/>
      <c r="H35" s="98"/>
      <c r="I35" s="15"/>
      <c r="J35" s="15"/>
    </row>
    <row r="36" spans="1:12" ht="18.45" customHeight="1">
      <c r="A36" s="15"/>
      <c r="B36" s="143" t="s">
        <v>11</v>
      </c>
      <c r="C36" s="131" t="s">
        <v>10</v>
      </c>
      <c r="D36" s="132"/>
      <c r="E36" s="133"/>
      <c r="F36" s="144" t="s">
        <v>9</v>
      </c>
      <c r="G36" s="144"/>
      <c r="H36" s="144"/>
      <c r="I36" s="144" t="s">
        <v>8</v>
      </c>
      <c r="J36" s="144"/>
    </row>
    <row r="37" spans="1:12" ht="18.45" customHeight="1">
      <c r="A37" s="15"/>
      <c r="B37" s="143"/>
      <c r="C37" s="134"/>
      <c r="D37" s="123"/>
      <c r="E37" s="135"/>
      <c r="F37" s="145" t="s">
        <v>7</v>
      </c>
      <c r="G37" s="145"/>
      <c r="H37" s="145"/>
      <c r="I37" s="145" t="s">
        <v>6</v>
      </c>
      <c r="J37" s="145"/>
    </row>
    <row r="38" spans="1:12" ht="19.8" customHeight="1">
      <c r="A38" s="15"/>
      <c r="B38" s="143"/>
      <c r="C38" s="136"/>
      <c r="D38" s="137"/>
      <c r="E38" s="138"/>
      <c r="F38" s="143" t="s">
        <v>5</v>
      </c>
      <c r="G38" s="143"/>
      <c r="H38" s="109" t="s">
        <v>4</v>
      </c>
      <c r="I38" s="109" t="s">
        <v>5</v>
      </c>
      <c r="J38" s="109" t="s">
        <v>4</v>
      </c>
    </row>
    <row r="39" spans="1:12" ht="31.2" customHeight="1">
      <c r="A39" s="15"/>
      <c r="B39" s="109"/>
      <c r="C39" s="139"/>
      <c r="D39" s="140"/>
      <c r="E39" s="141"/>
      <c r="F39" s="142"/>
      <c r="G39" s="142"/>
      <c r="H39" s="110"/>
      <c r="I39" s="110"/>
      <c r="J39" s="110"/>
      <c r="L39" s="3"/>
    </row>
    <row r="40" spans="1:12" ht="31.2" customHeight="1">
      <c r="A40" s="15"/>
      <c r="B40" s="109"/>
      <c r="C40" s="139"/>
      <c r="D40" s="140"/>
      <c r="E40" s="141"/>
      <c r="F40" s="142"/>
      <c r="G40" s="142"/>
      <c r="H40" s="110"/>
      <c r="I40" s="110"/>
      <c r="J40" s="110"/>
    </row>
    <row r="41" spans="1:12" ht="31.2" hidden="1" customHeight="1">
      <c r="A41" s="15"/>
      <c r="B41" s="109"/>
      <c r="C41" s="109"/>
      <c r="D41" s="109"/>
      <c r="E41" s="111"/>
      <c r="F41" s="142"/>
      <c r="G41" s="142"/>
      <c r="H41" s="110"/>
      <c r="I41" s="110"/>
      <c r="J41" s="110"/>
    </row>
    <row r="42" spans="1:12" ht="31.2" hidden="1" customHeight="1">
      <c r="A42" s="15"/>
      <c r="B42" s="109"/>
      <c r="C42" s="109"/>
      <c r="D42" s="109"/>
      <c r="E42" s="111"/>
      <c r="F42" s="142"/>
      <c r="G42" s="142"/>
      <c r="H42" s="110"/>
      <c r="I42" s="110"/>
      <c r="J42" s="110"/>
    </row>
    <row r="43" spans="1:12" ht="25.5" customHeight="1">
      <c r="A43" s="15"/>
      <c r="B43" s="146" t="s">
        <v>3</v>
      </c>
      <c r="C43" s="146"/>
      <c r="D43" s="146"/>
      <c r="E43" s="146"/>
      <c r="F43" s="146"/>
      <c r="G43" s="146"/>
      <c r="H43" s="146"/>
      <c r="I43" s="112">
        <f>SUM(I39:I42)</f>
        <v>0</v>
      </c>
      <c r="J43" s="112">
        <f>SUM(J39:J42)</f>
        <v>0</v>
      </c>
    </row>
    <row r="44" spans="1:12" ht="18" customHeight="1">
      <c r="A44" s="15"/>
      <c r="B44" s="157" t="s">
        <v>2</v>
      </c>
      <c r="C44" s="157"/>
      <c r="D44" s="157"/>
      <c r="E44" s="157"/>
      <c r="F44" s="157"/>
      <c r="G44" s="157"/>
      <c r="H44" s="157"/>
      <c r="I44" s="128">
        <f>IF((I43*2/3)&gt;=650000,650000,(ROUNDDOWN(I43*2/3,0)))</f>
        <v>0</v>
      </c>
      <c r="J44" s="128">
        <f>IF(I44&lt;=IF(ROUNDDOWN(J43*2/3,0)&lt;=650000,ROUNDDOWN(J43*2/3,0),650000),I44,IF(ROUNDDOWN(J43*2/3,0)&lt;=650000,ROUNDDOWN(J43*2/3,0),650000))</f>
        <v>0</v>
      </c>
    </row>
    <row r="45" spans="1:12" ht="18" customHeight="1">
      <c r="A45" s="15"/>
      <c r="B45" s="130" t="s">
        <v>35</v>
      </c>
      <c r="C45" s="130"/>
      <c r="D45" s="130"/>
      <c r="E45" s="130"/>
      <c r="F45" s="130"/>
      <c r="G45" s="130"/>
      <c r="H45" s="130"/>
      <c r="I45" s="129">
        <f>IF((I44*3/4)&gt;=500000,500000,(ROUNDDOWN(I44*3/4,0)))</f>
        <v>0</v>
      </c>
      <c r="J45" s="129">
        <f t="shared" ref="J45" si="0">IF(B45&lt;=IF(ROUNDDOWN(I45*3/4,0)&lt;=500000,ROUNDDOWN(I45*3/4,0),500000),B45,IF(ROUNDDOWN(I45*3/4,0)&lt;=500000,ROUNDDOWN(I45*3/4,0),500000))</f>
        <v>0</v>
      </c>
    </row>
    <row r="46" spans="1:12" ht="15.6" customHeight="1">
      <c r="A46" s="15"/>
      <c r="B46" s="113" t="s">
        <v>1</v>
      </c>
      <c r="C46" s="113"/>
      <c r="D46" s="14"/>
      <c r="E46" s="15"/>
      <c r="F46" s="15"/>
      <c r="G46" s="15"/>
      <c r="H46" s="15"/>
      <c r="I46" s="15"/>
      <c r="J46" s="15"/>
    </row>
    <row r="47" spans="1:12" ht="15" customHeight="1">
      <c r="A47" s="15"/>
      <c r="B47" s="113" t="s">
        <v>0</v>
      </c>
      <c r="C47" s="113"/>
      <c r="D47" s="14"/>
      <c r="E47" s="15"/>
      <c r="F47" s="15"/>
      <c r="G47" s="15"/>
      <c r="H47" s="15"/>
      <c r="I47" s="15"/>
      <c r="J47" s="15"/>
    </row>
    <row r="48" spans="1:12" ht="29.4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2" ht="24" customHeight="1">
      <c r="A49" s="15" t="s">
        <v>32</v>
      </c>
      <c r="B49" s="14"/>
      <c r="C49" s="14"/>
      <c r="D49" s="14"/>
      <c r="E49" s="15"/>
      <c r="F49" s="15"/>
      <c r="G49" s="15"/>
      <c r="H49" s="15"/>
      <c r="I49" s="15"/>
      <c r="J49" s="15"/>
    </row>
    <row r="50" spans="1:12" ht="27.6" customHeight="1">
      <c r="A50" s="98"/>
      <c r="B50" s="114"/>
      <c r="C50" s="139" t="s">
        <v>37</v>
      </c>
      <c r="D50" s="141"/>
      <c r="E50" s="153" t="s">
        <v>21</v>
      </c>
      <c r="F50" s="154"/>
      <c r="G50" s="153" t="s">
        <v>22</v>
      </c>
      <c r="H50" s="154"/>
      <c r="I50" s="109" t="s">
        <v>30</v>
      </c>
      <c r="J50" s="115" t="s">
        <v>156</v>
      </c>
    </row>
    <row r="51" spans="1:12" ht="20.399999999999999" customHeight="1">
      <c r="A51" s="98"/>
      <c r="B51" s="116" t="s">
        <v>18</v>
      </c>
      <c r="C51" s="149"/>
      <c r="D51" s="150"/>
      <c r="E51" s="155"/>
      <c r="F51" s="156"/>
      <c r="G51" s="147" ph="1"/>
      <c r="H51" s="148" ph="1"/>
      <c r="I51" s="116"/>
      <c r="J51" s="117"/>
    </row>
    <row r="52" spans="1:12" ht="20.399999999999999" customHeight="1">
      <c r="B52" s="5" t="s">
        <v>19</v>
      </c>
      <c r="C52" s="151">
        <f>様式第６号別紙!F5</f>
        <v>0</v>
      </c>
      <c r="D52" s="152"/>
      <c r="E52" s="147"/>
      <c r="F52" s="148"/>
      <c r="G52" s="147"/>
      <c r="H52" s="148"/>
      <c r="I52" s="95" t="str">
        <f>IF(様式第６号別紙!$A$31="■",様式第６号別紙!D31,(IF(様式第６号別紙!$A$33="■",様式第６号別紙!D33,(IF(様式第６号別紙!$A$34="■",様式第６号別紙!D34,(IF(様式第６号別紙!$A$35="■",様式第６号別紙!D35,(IF(様式第６号別紙!$A$36="■",様式第６号別紙!D36,"")))))))))</f>
        <v/>
      </c>
      <c r="J52" s="96">
        <f>様式第６号別紙!M41</f>
        <v>0</v>
      </c>
      <c r="L52" s="10"/>
    </row>
    <row r="53" spans="1:12" ht="20.399999999999999" customHeight="1">
      <c r="B53" s="4" t="s">
        <v>150</v>
      </c>
      <c r="C53" s="8"/>
      <c r="D53" s="8"/>
      <c r="E53" s="8"/>
      <c r="F53" s="8"/>
      <c r="G53" s="8"/>
      <c r="H53" s="8"/>
      <c r="I53" s="8"/>
      <c r="J53" s="9"/>
    </row>
    <row r="54" spans="1:12" ht="18" customHeight="1">
      <c r="B54" s="4" t="s">
        <v>151</v>
      </c>
      <c r="C54" s="8"/>
      <c r="D54" s="8"/>
      <c r="E54" s="8"/>
      <c r="F54" s="8"/>
      <c r="G54" s="8"/>
      <c r="H54" s="8"/>
      <c r="I54" s="8"/>
      <c r="J54" s="9"/>
    </row>
    <row r="55" spans="1:12" ht="18" customHeight="1">
      <c r="B55" s="4" t="s">
        <v>152</v>
      </c>
      <c r="C55" s="1"/>
      <c r="D55" s="1"/>
      <c r="E55" s="1"/>
      <c r="F55" s="6"/>
      <c r="G55" s="1"/>
      <c r="I55" s="1"/>
      <c r="J55" s="1"/>
    </row>
    <row r="56" spans="1:12" ht="16.8" customHeight="1">
      <c r="B56" s="4"/>
      <c r="C56" s="1"/>
      <c r="E56" s="1"/>
      <c r="G56" s="1"/>
      <c r="H56" s="1"/>
      <c r="I56" s="7"/>
      <c r="J56" s="1"/>
    </row>
    <row r="57" spans="1:12">
      <c r="B57" s="6"/>
      <c r="C57" s="1"/>
      <c r="J57" s="1"/>
    </row>
    <row r="58" spans="1:12">
      <c r="B58" s="1"/>
      <c r="C58" s="1"/>
      <c r="J58" s="1"/>
    </row>
    <row r="59" spans="1:12">
      <c r="B59" s="1"/>
      <c r="C59" s="1"/>
      <c r="J59" s="1"/>
    </row>
    <row r="60" spans="1:12">
      <c r="B60" s="1"/>
      <c r="C60" s="1"/>
      <c r="D60" s="1"/>
      <c r="E60" s="1"/>
      <c r="F60" s="1"/>
      <c r="G60" s="1"/>
      <c r="H60" s="1"/>
      <c r="I60" s="1"/>
      <c r="J60" s="1"/>
    </row>
  </sheetData>
  <sheetProtection algorithmName="SHA-512" hashValue="LmOM4zireG8q2ai+MLGEzqhlQgIN06ftpZ891AmLXaTRRmi013g+MH3BhDD5q7c0GKilNOMH/gZAbp35jAxNJw==" saltValue="gEaB7hLmfXcauHl59Zed4w==" spinCount="100000" sheet="1" objects="1" scenarios="1"/>
  <mergeCells count="48">
    <mergeCell ref="B43:H43"/>
    <mergeCell ref="E52:F52"/>
    <mergeCell ref="G51:H51"/>
    <mergeCell ref="G52:H52"/>
    <mergeCell ref="C50:D50"/>
    <mergeCell ref="C51:D51"/>
    <mergeCell ref="C52:D52"/>
    <mergeCell ref="E50:F50"/>
    <mergeCell ref="G50:H50"/>
    <mergeCell ref="E51:F51"/>
    <mergeCell ref="B44:H44"/>
    <mergeCell ref="I44:I45"/>
    <mergeCell ref="J44:J45"/>
    <mergeCell ref="B45:H45"/>
    <mergeCell ref="C36:E38"/>
    <mergeCell ref="C39:E39"/>
    <mergeCell ref="C40:E40"/>
    <mergeCell ref="F39:G39"/>
    <mergeCell ref="F40:G40"/>
    <mergeCell ref="F41:G41"/>
    <mergeCell ref="B36:B38"/>
    <mergeCell ref="F36:H36"/>
    <mergeCell ref="I36:J36"/>
    <mergeCell ref="F37:H37"/>
    <mergeCell ref="F38:G38"/>
    <mergeCell ref="I37:J37"/>
    <mergeCell ref="F42:G42"/>
    <mergeCell ref="A26:J26"/>
    <mergeCell ref="A1:J1"/>
    <mergeCell ref="A20:J20"/>
    <mergeCell ref="B23:J25"/>
    <mergeCell ref="C12:H12"/>
    <mergeCell ref="C13:H13"/>
    <mergeCell ref="F7:G7"/>
    <mergeCell ref="F8:G8"/>
    <mergeCell ref="F9:G9"/>
    <mergeCell ref="H3:J3"/>
    <mergeCell ref="A16:J16"/>
    <mergeCell ref="A17:J17"/>
    <mergeCell ref="A18:J18"/>
    <mergeCell ref="D33:G33"/>
    <mergeCell ref="H33:J33"/>
    <mergeCell ref="D30:G30"/>
    <mergeCell ref="H30:J30"/>
    <mergeCell ref="D31:G31"/>
    <mergeCell ref="H31:J31"/>
    <mergeCell ref="D32:G32"/>
    <mergeCell ref="H32:J32"/>
  </mergeCells>
  <phoneticPr fontId="2"/>
  <dataValidations disablePrompts="1" count="1">
    <dataValidation type="list" allowBlank="1" showInputMessage="1" showErrorMessage="1" sqref="B39:B42 C41:D42" xr:uid="{B38C5B03-CA83-48AF-B0A2-8234A8E126BD}">
      <formula1>"設備機器導入費,システム導入費,外注費,広告宣伝費,その他"</formula1>
    </dataValidation>
  </dataValidations>
  <pageMargins left="0.91" right="0.39370078740157483" top="0.51181102362204722" bottom="0.39370078740157483" header="0.51181102362204722" footer="0.51181102362204722"/>
  <pageSetup paperSize="9" scale="95" orientation="portrait" r:id="rId1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0720A-EF6C-4E3B-9DCA-B4B2B1EF874E}">
  <dimension ref="A1:Z111"/>
  <sheetViews>
    <sheetView showGridLines="0" workbookViewId="0">
      <selection activeCell="L33" sqref="L33"/>
    </sheetView>
  </sheetViews>
  <sheetFormatPr defaultRowHeight="13.2"/>
  <cols>
    <col min="1" max="1" width="2.69921875" style="1" customWidth="1"/>
    <col min="2" max="2" width="7.296875" style="1" customWidth="1"/>
    <col min="3" max="3" width="7.3984375" style="1" customWidth="1"/>
    <col min="4" max="4" width="6" style="1" customWidth="1"/>
    <col min="5" max="5" width="3.09765625" style="1" customWidth="1"/>
    <col min="6" max="6" width="5.296875" style="1" customWidth="1"/>
    <col min="7" max="7" width="3.09765625" style="1" customWidth="1"/>
    <col min="8" max="8" width="5.296875" style="1" customWidth="1"/>
    <col min="9" max="9" width="9.296875" style="1" customWidth="1"/>
    <col min="10" max="10" width="3.8984375" style="1" customWidth="1"/>
    <col min="11" max="11" width="3.296875" style="1" customWidth="1"/>
    <col min="12" max="12" width="8.796875" style="1" customWidth="1"/>
    <col min="13" max="13" width="5.3984375" style="1" customWidth="1"/>
    <col min="14" max="14" width="7.796875" style="1" customWidth="1"/>
    <col min="15" max="15" width="4.296875" style="1" customWidth="1"/>
    <col min="16" max="16" width="0.5" style="1" customWidth="1"/>
    <col min="17" max="17" width="7.59765625" style="1" customWidth="1"/>
    <col min="18" max="18" width="0.796875" style="1" hidden="1" customWidth="1"/>
    <col min="19" max="19" width="2.59765625" style="1" customWidth="1"/>
    <col min="20" max="20" width="1.69921875" style="12" customWidth="1"/>
    <col min="21" max="21" width="4.796875" style="12" customWidth="1"/>
    <col min="22" max="22" width="10.59765625" style="1" customWidth="1"/>
    <col min="23" max="23" width="10.796875" style="1" customWidth="1"/>
    <col min="24" max="24" width="8.796875" style="1"/>
    <col min="25" max="25" width="3.19921875" style="1" customWidth="1"/>
    <col min="26" max="28" width="8.796875" style="1"/>
    <col min="29" max="29" width="9.19921875" style="1" customWidth="1"/>
    <col min="30" max="30" width="2.59765625" style="1" customWidth="1"/>
    <col min="31" max="16384" width="8.796875" style="1"/>
  </cols>
  <sheetData>
    <row r="1" spans="1:26" ht="15" customHeight="1">
      <c r="A1" s="4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1" t="s">
        <v>38</v>
      </c>
      <c r="S1" s="12"/>
      <c r="T1" s="1"/>
    </row>
    <row r="2" spans="1:26" ht="1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2"/>
      <c r="S2" s="12"/>
      <c r="T2" s="1"/>
    </row>
    <row r="3" spans="1:26" ht="28.8" customHeight="1">
      <c r="A3" s="13" t="s">
        <v>144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4"/>
      <c r="P3" s="13"/>
      <c r="Q3" s="2"/>
      <c r="R3" s="11" t="s">
        <v>39</v>
      </c>
      <c r="T3" s="1"/>
    </row>
    <row r="4" spans="1:26" ht="14.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1"/>
    </row>
    <row r="5" spans="1:26" ht="21.6" customHeight="1">
      <c r="A5" s="2"/>
      <c r="B5" s="13" t="s">
        <v>40</v>
      </c>
      <c r="C5" s="13"/>
      <c r="D5" s="13"/>
      <c r="E5" s="2" t="s">
        <v>41</v>
      </c>
      <c r="F5" s="168"/>
      <c r="G5" s="168"/>
      <c r="H5" s="168"/>
      <c r="I5" s="168"/>
      <c r="J5" s="168"/>
      <c r="K5" s="168"/>
      <c r="L5" s="168"/>
      <c r="M5" s="2"/>
      <c r="N5" s="2"/>
      <c r="O5" s="2"/>
      <c r="P5" s="2"/>
      <c r="Q5" s="2" t="s">
        <v>42</v>
      </c>
      <c r="R5" s="11" t="s">
        <v>39</v>
      </c>
      <c r="S5" s="12" t="s">
        <v>161</v>
      </c>
      <c r="T5" s="1"/>
    </row>
    <row r="6" spans="1:26" ht="21.6" customHeight="1">
      <c r="A6" s="2"/>
      <c r="B6" s="14"/>
      <c r="C6" s="14"/>
      <c r="D6" s="15"/>
      <c r="E6" s="16" t="s">
        <v>43</v>
      </c>
      <c r="F6" s="14"/>
      <c r="G6" s="14"/>
      <c r="H6" s="14"/>
      <c r="I6" s="14"/>
      <c r="J6" s="14"/>
      <c r="K6" s="14"/>
      <c r="L6" s="14"/>
      <c r="M6" s="14"/>
      <c r="N6" s="14"/>
      <c r="O6" s="2"/>
      <c r="P6" s="2"/>
      <c r="Q6" s="2"/>
      <c r="R6" s="12"/>
      <c r="S6" s="12"/>
      <c r="T6" s="12" t="s">
        <v>44</v>
      </c>
    </row>
    <row r="7" spans="1:26" ht="11.4" customHeight="1">
      <c r="A7" s="2"/>
      <c r="B7" s="2"/>
      <c r="C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S7" s="12"/>
    </row>
    <row r="8" spans="1:26" ht="21.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2"/>
      <c r="S8" s="12" t="s">
        <v>45</v>
      </c>
      <c r="T8" s="1"/>
    </row>
    <row r="9" spans="1:26" ht="21.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6" ht="21.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26" ht="21.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6" ht="21.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S12" s="12" t="s">
        <v>46</v>
      </c>
    </row>
    <row r="13" spans="1:26" ht="14.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6" ht="22.8" customHeight="1">
      <c r="A14" s="2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  <c r="N14" s="2"/>
      <c r="O14" s="2"/>
      <c r="P14" s="2"/>
      <c r="Q14" s="2"/>
      <c r="S14" s="11" t="s">
        <v>39</v>
      </c>
      <c r="T14" s="12" t="s">
        <v>48</v>
      </c>
      <c r="U14" s="1"/>
    </row>
    <row r="15" spans="1:26" ht="15.6" customHeight="1">
      <c r="A15" s="18" t="s">
        <v>49</v>
      </c>
      <c r="B15" s="19"/>
      <c r="C15" s="19"/>
      <c r="D15" s="20"/>
      <c r="E15" s="18" t="s">
        <v>50</v>
      </c>
      <c r="F15" s="19"/>
      <c r="G15" s="19"/>
      <c r="H15" s="19"/>
      <c r="I15" s="19"/>
      <c r="J15" s="20"/>
      <c r="K15" s="21" t="s">
        <v>51</v>
      </c>
      <c r="L15" s="22"/>
      <c r="M15" s="23"/>
      <c r="N15" s="4"/>
      <c r="O15" s="13"/>
      <c r="P15" s="2"/>
      <c r="Q15" s="2"/>
      <c r="S15" s="11" t="s">
        <v>39</v>
      </c>
      <c r="T15" s="12" t="s">
        <v>52</v>
      </c>
      <c r="U15" s="1"/>
    </row>
    <row r="16" spans="1:26" ht="15.6" customHeight="1">
      <c r="A16" s="24" t="s">
        <v>53</v>
      </c>
      <c r="B16" s="25"/>
      <c r="C16" s="25"/>
      <c r="D16" s="26"/>
      <c r="E16" s="27" t="s">
        <v>54</v>
      </c>
      <c r="F16" s="25"/>
      <c r="G16" s="25"/>
      <c r="H16" s="25"/>
      <c r="I16" s="25"/>
      <c r="J16" s="26"/>
      <c r="K16" s="28" t="s">
        <v>55</v>
      </c>
      <c r="L16" s="29"/>
      <c r="M16" s="30" t="s">
        <v>56</v>
      </c>
      <c r="N16" s="2"/>
      <c r="O16" s="2"/>
      <c r="P16" s="2"/>
      <c r="Q16" s="2"/>
      <c r="U16" s="31"/>
      <c r="V16" s="12"/>
      <c r="Z16" s="12"/>
    </row>
    <row r="17" spans="1:26" ht="15.6" customHeight="1">
      <c r="A17" s="24" t="s">
        <v>53</v>
      </c>
      <c r="B17" s="25"/>
      <c r="C17" s="25"/>
      <c r="D17" s="26"/>
      <c r="E17" s="27" t="s">
        <v>57</v>
      </c>
      <c r="F17" s="25"/>
      <c r="G17" s="25"/>
      <c r="H17" s="25"/>
      <c r="I17" s="25"/>
      <c r="J17" s="26"/>
      <c r="K17" s="28" t="s">
        <v>58</v>
      </c>
      <c r="L17" s="32"/>
      <c r="M17" s="30" t="s">
        <v>59</v>
      </c>
      <c r="N17" s="2"/>
      <c r="O17" s="2"/>
      <c r="P17" s="2"/>
      <c r="Q17" s="2"/>
      <c r="T17" s="12" t="s">
        <v>60</v>
      </c>
      <c r="U17" s="31"/>
      <c r="V17" s="12"/>
      <c r="Z17" s="12"/>
    </row>
    <row r="18" spans="1:26" ht="15.6" customHeight="1">
      <c r="A18" s="165"/>
      <c r="B18" s="166"/>
      <c r="C18" s="166"/>
      <c r="D18" s="167"/>
      <c r="E18" s="27" t="s">
        <v>61</v>
      </c>
      <c r="F18" s="25"/>
      <c r="G18" s="25"/>
      <c r="H18" s="25"/>
      <c r="I18" s="25"/>
      <c r="J18" s="26"/>
      <c r="K18" s="28" t="s">
        <v>62</v>
      </c>
      <c r="L18" s="33">
        <f>ROUND(L19/12,0)</f>
        <v>0</v>
      </c>
      <c r="M18" s="30" t="s">
        <v>56</v>
      </c>
      <c r="N18" s="2"/>
      <c r="O18" s="2"/>
      <c r="P18" s="2"/>
      <c r="Q18" s="2"/>
      <c r="U18" s="31" t="s">
        <v>63</v>
      </c>
      <c r="V18" s="12" t="s">
        <v>64</v>
      </c>
    </row>
    <row r="19" spans="1:26" ht="15.6" customHeight="1">
      <c r="A19" s="165"/>
      <c r="B19" s="166"/>
      <c r="C19" s="166"/>
      <c r="D19" s="167"/>
      <c r="E19" s="27" t="s">
        <v>65</v>
      </c>
      <c r="F19" s="25"/>
      <c r="G19" s="25"/>
      <c r="H19" s="25"/>
      <c r="I19" s="25"/>
      <c r="J19" s="26"/>
      <c r="K19" s="28" t="s">
        <v>66</v>
      </c>
      <c r="L19" s="33">
        <f>L16*L17</f>
        <v>0</v>
      </c>
      <c r="M19" s="30" t="s">
        <v>56</v>
      </c>
      <c r="N19" s="2"/>
      <c r="O19" s="2"/>
      <c r="P19" s="2"/>
      <c r="Q19" s="2"/>
      <c r="U19" s="31" t="s">
        <v>67</v>
      </c>
      <c r="V19" s="12" t="s">
        <v>68</v>
      </c>
    </row>
    <row r="20" spans="1:26" ht="15.6" customHeight="1">
      <c r="A20" s="24" t="s">
        <v>69</v>
      </c>
      <c r="B20" s="25"/>
      <c r="C20" s="25"/>
      <c r="D20" s="26"/>
      <c r="E20" s="27" t="s">
        <v>70</v>
      </c>
      <c r="F20" s="25"/>
      <c r="G20" s="25"/>
      <c r="H20" s="25"/>
      <c r="I20" s="25"/>
      <c r="J20" s="26"/>
      <c r="K20" s="28" t="s">
        <v>71</v>
      </c>
      <c r="L20" s="29"/>
      <c r="M20" s="30" t="s">
        <v>56</v>
      </c>
      <c r="N20" s="2"/>
      <c r="O20" s="2"/>
      <c r="P20" s="2"/>
      <c r="Q20" s="2"/>
      <c r="U20" s="31"/>
      <c r="V20" s="34"/>
      <c r="X20" s="12"/>
    </row>
    <row r="21" spans="1:26" ht="14.4" customHeight="1">
      <c r="A21" s="2" t="s">
        <v>72</v>
      </c>
      <c r="B21" s="2"/>
      <c r="C21" s="2"/>
      <c r="E21" s="35"/>
      <c r="F21" s="35"/>
      <c r="G21" s="35"/>
      <c r="H21" s="35"/>
      <c r="I21" s="35"/>
      <c r="J21" s="35"/>
      <c r="K21" s="36"/>
      <c r="L21" s="2"/>
      <c r="M21" s="2"/>
      <c r="N21" s="13"/>
      <c r="O21" s="13"/>
      <c r="P21" s="2"/>
      <c r="Q21" s="2"/>
      <c r="X21" s="37"/>
    </row>
    <row r="22" spans="1:26" ht="14.4" customHeight="1">
      <c r="A22" s="2" t="s">
        <v>73</v>
      </c>
      <c r="B22" s="2"/>
      <c r="C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26" ht="14.4" customHeight="1">
      <c r="A23" s="2" t="s">
        <v>74</v>
      </c>
      <c r="B23" s="2"/>
      <c r="C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26" ht="14.4" customHeight="1">
      <c r="A24" s="2" t="s">
        <v>75</v>
      </c>
      <c r="B24" s="2"/>
      <c r="C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6" ht="14.4" customHeight="1">
      <c r="A25" s="2" t="s">
        <v>76</v>
      </c>
      <c r="B25" s="2"/>
      <c r="C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6" ht="24.6" customHeight="1">
      <c r="A27" s="2" t="s">
        <v>155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T27" s="11" t="s">
        <v>39</v>
      </c>
      <c r="U27" s="12" t="s">
        <v>77</v>
      </c>
    </row>
    <row r="28" spans="1:26" ht="18" customHeight="1">
      <c r="A28" s="38"/>
      <c r="B28" s="39"/>
      <c r="C28" s="169" t="s">
        <v>78</v>
      </c>
      <c r="D28" s="171" t="s">
        <v>79</v>
      </c>
      <c r="E28" s="172"/>
      <c r="F28" s="173" t="s">
        <v>80</v>
      </c>
      <c r="G28" s="174"/>
      <c r="H28" s="175"/>
      <c r="I28" s="179" t="s">
        <v>160</v>
      </c>
      <c r="J28" s="180"/>
      <c r="K28" s="40" t="s">
        <v>81</v>
      </c>
      <c r="L28" s="41"/>
      <c r="M28" s="42"/>
      <c r="N28" s="41" t="s">
        <v>82</v>
      </c>
      <c r="O28" s="42"/>
      <c r="P28" s="2"/>
      <c r="Q28" s="43" t="s">
        <v>83</v>
      </c>
      <c r="T28" s="11" t="s">
        <v>39</v>
      </c>
      <c r="U28" s="12" t="s">
        <v>84</v>
      </c>
    </row>
    <row r="29" spans="1:26" s="8" customFormat="1" ht="15" customHeight="1">
      <c r="A29" s="44" t="s">
        <v>49</v>
      </c>
      <c r="B29" s="45"/>
      <c r="C29" s="170"/>
      <c r="D29" s="183"/>
      <c r="E29" s="184"/>
      <c r="F29" s="176"/>
      <c r="G29" s="177"/>
      <c r="H29" s="178"/>
      <c r="I29" s="181"/>
      <c r="J29" s="182"/>
      <c r="K29" s="46"/>
      <c r="L29" s="47"/>
      <c r="M29" s="48"/>
      <c r="N29" s="49" t="s">
        <v>154</v>
      </c>
      <c r="O29" s="50"/>
      <c r="P29" s="17"/>
      <c r="Q29" s="51" t="s">
        <v>85</v>
      </c>
      <c r="T29" s="11"/>
      <c r="U29" s="12" t="s">
        <v>86</v>
      </c>
    </row>
    <row r="30" spans="1:26" ht="12" customHeight="1">
      <c r="A30" s="52"/>
      <c r="B30" s="53"/>
      <c r="C30" s="54" t="s">
        <v>87</v>
      </c>
      <c r="D30" s="161" t="s">
        <v>88</v>
      </c>
      <c r="E30" s="162"/>
      <c r="F30" s="55"/>
      <c r="G30" s="55"/>
      <c r="H30" s="55"/>
      <c r="I30" s="56"/>
      <c r="J30" s="57"/>
      <c r="K30" s="58"/>
      <c r="L30" s="59"/>
      <c r="M30" s="60"/>
      <c r="N30" s="61"/>
      <c r="O30" s="62"/>
      <c r="Q30" s="63" t="s">
        <v>89</v>
      </c>
    </row>
    <row r="31" spans="1:26" ht="17.399999999999999" customHeight="1">
      <c r="A31" s="64" t="str">
        <f>IF(C31=0,"","■")</f>
        <v/>
      </c>
      <c r="B31" s="65" t="s">
        <v>90</v>
      </c>
      <c r="C31" s="66"/>
      <c r="D31" s="158"/>
      <c r="E31" s="159"/>
      <c r="F31" s="67" t="s">
        <v>91</v>
      </c>
      <c r="G31" s="68" t="s">
        <v>92</v>
      </c>
      <c r="H31" s="67" t="s">
        <v>91</v>
      </c>
      <c r="I31" s="163"/>
      <c r="J31" s="164"/>
      <c r="K31" s="165"/>
      <c r="L31" s="166"/>
      <c r="M31" s="167"/>
      <c r="N31" s="69"/>
      <c r="O31" s="65" t="s">
        <v>93</v>
      </c>
      <c r="P31" s="2"/>
      <c r="Q31" s="70" t="str">
        <f>IF(D31=0,"",(VLOOKUP(D31,$B$50:$C$67,2,FALSE)))</f>
        <v/>
      </c>
      <c r="R31" s="2" t="str">
        <f>C31&amp;D31</f>
        <v/>
      </c>
      <c r="S31" s="2"/>
      <c r="T31" s="71" t="s">
        <v>39</v>
      </c>
      <c r="U31" s="12" t="s">
        <v>94</v>
      </c>
      <c r="W31" s="12" t="s">
        <v>95</v>
      </c>
      <c r="X31" s="12"/>
      <c r="Y31" s="12"/>
      <c r="Z31" s="12"/>
    </row>
    <row r="32" spans="1:26" ht="19.8" hidden="1" customHeight="1">
      <c r="A32" s="64" t="str">
        <f t="shared" ref="A32:A36" si="0">IF(C32=0,"","■")</f>
        <v/>
      </c>
      <c r="B32" s="4"/>
      <c r="C32" s="14"/>
      <c r="D32" s="14"/>
      <c r="E32" s="14"/>
      <c r="F32" s="67" t="s">
        <v>91</v>
      </c>
      <c r="G32" s="68"/>
      <c r="H32" s="67" t="s">
        <v>91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1"/>
      <c r="W32" s="12"/>
      <c r="X32" s="12"/>
      <c r="Y32" s="12"/>
      <c r="Z32" s="12"/>
    </row>
    <row r="33" spans="1:26" ht="17.399999999999999" customHeight="1">
      <c r="A33" s="64" t="str">
        <f t="shared" si="0"/>
        <v/>
      </c>
      <c r="B33" s="65" t="s">
        <v>96</v>
      </c>
      <c r="C33" s="66"/>
      <c r="D33" s="158"/>
      <c r="E33" s="159"/>
      <c r="F33" s="67" t="s">
        <v>91</v>
      </c>
      <c r="G33" s="68" t="s">
        <v>92</v>
      </c>
      <c r="H33" s="67" t="s">
        <v>91</v>
      </c>
      <c r="I33" s="72"/>
      <c r="J33" s="73" t="s">
        <v>97</v>
      </c>
      <c r="K33" s="74" t="s">
        <v>98</v>
      </c>
      <c r="L33" s="33">
        <f>L16</f>
        <v>0</v>
      </c>
      <c r="M33" s="75" t="s">
        <v>56</v>
      </c>
      <c r="N33" s="76" t="str">
        <f>IF(L33=0,"0",I33/L33)</f>
        <v>0</v>
      </c>
      <c r="O33" s="75" t="s">
        <v>99</v>
      </c>
      <c r="P33" s="2"/>
      <c r="Q33" s="70" t="str">
        <f>IF(D33=0,"",(VLOOKUP(D33,$B$50:$C$67,2,FALSE)))</f>
        <v/>
      </c>
      <c r="R33" s="2" t="str">
        <f>C33&amp;D33</f>
        <v/>
      </c>
      <c r="S33" s="2"/>
      <c r="W33" s="12" t="s">
        <v>100</v>
      </c>
      <c r="X33" s="12"/>
      <c r="Y33" s="12"/>
      <c r="Z33" s="12"/>
    </row>
    <row r="34" spans="1:26" ht="17.399999999999999" customHeight="1">
      <c r="A34" s="64" t="str">
        <f t="shared" si="0"/>
        <v/>
      </c>
      <c r="B34" s="65" t="s">
        <v>101</v>
      </c>
      <c r="C34" s="66"/>
      <c r="D34" s="158"/>
      <c r="E34" s="159"/>
      <c r="F34" s="67" t="s">
        <v>91</v>
      </c>
      <c r="G34" s="68" t="s">
        <v>92</v>
      </c>
      <c r="H34" s="67" t="s">
        <v>91</v>
      </c>
      <c r="I34" s="72"/>
      <c r="J34" s="73" t="s">
        <v>102</v>
      </c>
      <c r="K34" s="74" t="s">
        <v>63</v>
      </c>
      <c r="L34" s="33">
        <f>L18</f>
        <v>0</v>
      </c>
      <c r="M34" s="75" t="s">
        <v>56</v>
      </c>
      <c r="N34" s="77" t="str">
        <f t="shared" ref="N34:N36" si="1">IF(L34=0,"0",I34/L34)</f>
        <v>0</v>
      </c>
      <c r="O34" s="75" t="s">
        <v>99</v>
      </c>
      <c r="P34" s="2"/>
      <c r="Q34" s="70" t="str">
        <f>IF(D34=0,"",(VLOOKUP(D34,$B$50:$C$67,2,FALSE)))</f>
        <v/>
      </c>
      <c r="R34" s="2" t="str">
        <f>C34&amp;D34</f>
        <v/>
      </c>
      <c r="S34" s="2"/>
      <c r="T34" s="11"/>
      <c r="U34" s="12" t="s">
        <v>103</v>
      </c>
      <c r="V34" s="78"/>
      <c r="W34" s="12" t="s">
        <v>104</v>
      </c>
    </row>
    <row r="35" spans="1:26" ht="17.399999999999999" customHeight="1">
      <c r="A35" s="64" t="str">
        <f t="shared" si="0"/>
        <v/>
      </c>
      <c r="B35" s="65" t="s">
        <v>105</v>
      </c>
      <c r="C35" s="66"/>
      <c r="D35" s="158"/>
      <c r="E35" s="159"/>
      <c r="F35" s="67" t="s">
        <v>91</v>
      </c>
      <c r="G35" s="68" t="s">
        <v>92</v>
      </c>
      <c r="H35" s="67" t="s">
        <v>91</v>
      </c>
      <c r="I35" s="72"/>
      <c r="J35" s="73" t="s">
        <v>106</v>
      </c>
      <c r="K35" s="74" t="s">
        <v>67</v>
      </c>
      <c r="L35" s="33">
        <f>L19</f>
        <v>0</v>
      </c>
      <c r="M35" s="75" t="s">
        <v>56</v>
      </c>
      <c r="N35" s="76" t="str">
        <f t="shared" si="1"/>
        <v>0</v>
      </c>
      <c r="O35" s="75" t="s">
        <v>99</v>
      </c>
      <c r="P35" s="2"/>
      <c r="Q35" s="70" t="str">
        <f>IF(D35=0,"",(VLOOKUP(D35,$B$50:$C$67,2,FALSE)))</f>
        <v/>
      </c>
      <c r="R35" s="2" t="str">
        <f>C35&amp;D35</f>
        <v/>
      </c>
      <c r="S35" s="2"/>
      <c r="T35" s="11" t="s">
        <v>39</v>
      </c>
      <c r="U35" s="12" t="s">
        <v>107</v>
      </c>
    </row>
    <row r="36" spans="1:26" ht="17.399999999999999" customHeight="1">
      <c r="A36" s="64" t="str">
        <f t="shared" si="0"/>
        <v/>
      </c>
      <c r="B36" s="79" t="s">
        <v>108</v>
      </c>
      <c r="C36" s="66"/>
      <c r="D36" s="158"/>
      <c r="E36" s="159"/>
      <c r="F36" s="67" t="s">
        <v>91</v>
      </c>
      <c r="G36" s="68" t="s">
        <v>92</v>
      </c>
      <c r="H36" s="67" t="s">
        <v>91</v>
      </c>
      <c r="I36" s="72"/>
      <c r="J36" s="73" t="s">
        <v>106</v>
      </c>
      <c r="K36" s="74" t="s">
        <v>109</v>
      </c>
      <c r="L36" s="33">
        <f>L20</f>
        <v>0</v>
      </c>
      <c r="M36" s="75" t="s">
        <v>56</v>
      </c>
      <c r="N36" s="76" t="str">
        <f t="shared" si="1"/>
        <v>0</v>
      </c>
      <c r="O36" s="75" t="s">
        <v>99</v>
      </c>
      <c r="P36" s="2"/>
      <c r="Q36" s="70" t="str">
        <f>IF(D36=0,"",(VLOOKUP(D36,$B$50:$C$67,2,FALSE)))</f>
        <v/>
      </c>
      <c r="R36" s="2" t="str">
        <f>C36&amp;D36</f>
        <v/>
      </c>
      <c r="S36" s="2"/>
      <c r="U36" s="12" t="s">
        <v>110</v>
      </c>
      <c r="W36" s="78"/>
    </row>
    <row r="37" spans="1:26" ht="14.4" customHeight="1">
      <c r="A37" s="2" t="s">
        <v>111</v>
      </c>
      <c r="B37" s="2"/>
      <c r="C37" s="2"/>
      <c r="D37" s="80"/>
      <c r="E37" s="2"/>
      <c r="F37" s="2"/>
      <c r="G37" s="2"/>
      <c r="H37" s="2"/>
      <c r="I37" s="4"/>
      <c r="J37" s="2"/>
      <c r="K37" s="2"/>
      <c r="L37" s="2"/>
      <c r="M37" s="17"/>
      <c r="Q37" s="81"/>
      <c r="S37" s="82"/>
    </row>
    <row r="38" spans="1:26" ht="14.4" customHeight="1">
      <c r="A38" s="2" t="s">
        <v>112</v>
      </c>
      <c r="B38" s="83"/>
      <c r="C38" s="2"/>
      <c r="D38" s="80"/>
      <c r="E38" s="2"/>
      <c r="F38" s="2"/>
      <c r="G38" s="2"/>
      <c r="H38" s="2"/>
      <c r="I38" s="4"/>
      <c r="J38" s="2"/>
      <c r="K38" s="2"/>
      <c r="L38" s="2"/>
      <c r="M38" s="17"/>
      <c r="Q38" s="81"/>
      <c r="S38" s="82"/>
      <c r="U38" s="12" t="s">
        <v>113</v>
      </c>
    </row>
    <row r="39" spans="1:26" ht="14.4" customHeight="1">
      <c r="A39" s="2" t="s">
        <v>114</v>
      </c>
      <c r="B39" s="2"/>
      <c r="C39" s="17"/>
      <c r="D39" s="83"/>
      <c r="E39" s="2"/>
      <c r="F39" s="2"/>
      <c r="G39" s="2"/>
      <c r="H39" s="2"/>
      <c r="I39" s="2"/>
      <c r="J39" s="2"/>
      <c r="K39" s="2"/>
      <c r="L39" s="2"/>
      <c r="M39" s="17"/>
    </row>
    <row r="40" spans="1:26" ht="22.8" customHeight="1">
      <c r="C40" s="84"/>
      <c r="D40" s="85"/>
      <c r="M40" s="82"/>
      <c r="Q40" s="86" t="str">
        <f>IF(M41=0,"","最低賃金チェック")</f>
        <v/>
      </c>
      <c r="T40" s="11" t="s">
        <v>39</v>
      </c>
      <c r="U40" s="12" t="s">
        <v>115</v>
      </c>
    </row>
    <row r="41" spans="1:26" ht="22.8" customHeight="1" thickBot="1">
      <c r="I41" s="87" t="s">
        <v>153</v>
      </c>
      <c r="J41" s="88"/>
      <c r="K41" s="88"/>
      <c r="L41" s="88"/>
      <c r="M41" s="160">
        <f>SUM(N31:N36)</f>
        <v>0</v>
      </c>
      <c r="N41" s="160"/>
      <c r="O41" s="89" t="s">
        <v>93</v>
      </c>
      <c r="Q41" s="90" t="str">
        <f>IF(M41=0,"",(IF((SUM(N31:N36))&lt;(SUM(Q31:Q36)),"ＮＧ",IF(SUM(Q31:Q36)=0,"","ＯＫ"))))</f>
        <v/>
      </c>
      <c r="U41" s="12" t="s">
        <v>162</v>
      </c>
    </row>
    <row r="42" spans="1:26" ht="16.2" customHeight="1">
      <c r="L42" s="6" t="s">
        <v>116</v>
      </c>
      <c r="U42" s="12" t="s">
        <v>163</v>
      </c>
    </row>
    <row r="44" spans="1:26">
      <c r="U44" s="1"/>
    </row>
    <row r="47" spans="1:26" ht="16.2" customHeight="1">
      <c r="T47" s="11"/>
      <c r="U47" s="1"/>
    </row>
    <row r="48" spans="1:26">
      <c r="T48" s="11"/>
    </row>
    <row r="49" spans="2:17" hidden="1">
      <c r="B49" s="91"/>
      <c r="C49" s="91" t="s">
        <v>117</v>
      </c>
      <c r="L49" s="91"/>
      <c r="M49" s="91" t="s">
        <v>118</v>
      </c>
    </row>
    <row r="50" spans="2:17" hidden="1">
      <c r="B50" s="1" t="s">
        <v>119</v>
      </c>
      <c r="C50" s="1">
        <v>900</v>
      </c>
      <c r="I50" s="1" t="s">
        <v>120</v>
      </c>
      <c r="J50" s="6"/>
      <c r="K50" s="6"/>
      <c r="L50" s="6" t="s">
        <v>20</v>
      </c>
      <c r="M50" s="6" t="s">
        <v>119</v>
      </c>
      <c r="N50" s="6" t="str">
        <f>L50&amp;M50</f>
        <v>第１回R5.7月</v>
      </c>
      <c r="O50" s="6"/>
      <c r="P50" s="6"/>
      <c r="Q50" s="6"/>
    </row>
    <row r="51" spans="2:17" hidden="1">
      <c r="B51" s="1" t="s">
        <v>121</v>
      </c>
      <c r="C51" s="1">
        <v>900</v>
      </c>
      <c r="J51" s="6"/>
      <c r="K51" s="6"/>
      <c r="L51" s="6" t="s">
        <v>20</v>
      </c>
      <c r="M51" s="6" t="s">
        <v>121</v>
      </c>
      <c r="N51" s="6" t="str">
        <f t="shared" ref="N51:N104" si="2">L51&amp;M51</f>
        <v>第１回R5.8月</v>
      </c>
      <c r="O51" s="6"/>
      <c r="P51" s="6"/>
      <c r="Q51" s="6"/>
    </row>
    <row r="52" spans="2:17" hidden="1">
      <c r="B52" s="91" t="s">
        <v>122</v>
      </c>
      <c r="C52" s="91">
        <v>900</v>
      </c>
      <c r="J52" s="6"/>
      <c r="K52" s="6"/>
      <c r="L52" s="6" t="s">
        <v>20</v>
      </c>
      <c r="M52" s="6" t="s">
        <v>122</v>
      </c>
      <c r="N52" s="6" t="str">
        <f t="shared" si="2"/>
        <v>第１回R5.9月</v>
      </c>
      <c r="O52" s="6"/>
      <c r="P52" s="6"/>
      <c r="Q52" s="6"/>
    </row>
    <row r="53" spans="2:17" hidden="1">
      <c r="B53" s="1" t="s">
        <v>123</v>
      </c>
      <c r="C53" s="1">
        <v>941</v>
      </c>
      <c r="J53" s="6"/>
      <c r="K53" s="6"/>
      <c r="L53" s="6" t="s">
        <v>20</v>
      </c>
      <c r="M53" s="6" t="s">
        <v>123</v>
      </c>
      <c r="N53" s="6" t="str">
        <f t="shared" si="2"/>
        <v>第１回R5.10月</v>
      </c>
      <c r="O53" s="6"/>
      <c r="P53" s="6"/>
      <c r="Q53" s="6"/>
    </row>
    <row r="54" spans="2:17" hidden="1">
      <c r="B54" s="1" t="s">
        <v>124</v>
      </c>
      <c r="C54" s="1">
        <v>941</v>
      </c>
      <c r="J54" s="6"/>
      <c r="K54" s="6"/>
      <c r="L54" s="6" t="s">
        <v>20</v>
      </c>
      <c r="M54" s="6" t="s">
        <v>124</v>
      </c>
      <c r="N54" s="6" t="str">
        <f t="shared" si="2"/>
        <v>第１回R5.11月</v>
      </c>
      <c r="O54" s="6"/>
      <c r="P54" s="6"/>
      <c r="Q54" s="6"/>
    </row>
    <row r="55" spans="2:17" hidden="1">
      <c r="B55" s="1" t="s">
        <v>125</v>
      </c>
      <c r="C55" s="1">
        <v>941</v>
      </c>
      <c r="K55" s="6"/>
      <c r="L55" s="6" t="s">
        <v>20</v>
      </c>
      <c r="M55" s="6" t="s">
        <v>125</v>
      </c>
      <c r="N55" s="6" t="str">
        <f t="shared" si="2"/>
        <v>第１回R5.12月</v>
      </c>
      <c r="O55" s="6"/>
    </row>
    <row r="56" spans="2:17" hidden="1">
      <c r="B56" s="1" t="s">
        <v>126</v>
      </c>
      <c r="C56" s="1">
        <v>941</v>
      </c>
      <c r="K56" s="6"/>
      <c r="L56" s="6" t="s">
        <v>20</v>
      </c>
      <c r="M56" s="6" t="s">
        <v>126</v>
      </c>
      <c r="N56" s="6" t="str">
        <f t="shared" si="2"/>
        <v>第１回R6.1月</v>
      </c>
      <c r="O56" s="6"/>
    </row>
    <row r="57" spans="2:17" hidden="1">
      <c r="B57" s="1" t="s">
        <v>127</v>
      </c>
      <c r="C57" s="1">
        <v>941</v>
      </c>
      <c r="K57" s="6"/>
      <c r="L57" s="6" t="s">
        <v>20</v>
      </c>
      <c r="M57" s="6" t="s">
        <v>127</v>
      </c>
      <c r="N57" s="6" t="str">
        <f t="shared" ref="N57:N61" si="3">L57&amp;M57</f>
        <v>第１回R6.2月</v>
      </c>
      <c r="O57" s="6"/>
    </row>
    <row r="58" spans="2:17" hidden="1">
      <c r="B58" s="1" t="s">
        <v>128</v>
      </c>
      <c r="C58" s="1">
        <v>941</v>
      </c>
      <c r="K58" s="6"/>
      <c r="L58" s="6" t="s">
        <v>20</v>
      </c>
      <c r="M58" s="6" t="s">
        <v>128</v>
      </c>
      <c r="N58" s="6" t="str">
        <f t="shared" si="3"/>
        <v>第１回R6.3月</v>
      </c>
      <c r="O58" s="6"/>
    </row>
    <row r="59" spans="2:17" hidden="1">
      <c r="B59" s="1" t="s">
        <v>130</v>
      </c>
      <c r="C59" s="1">
        <v>941</v>
      </c>
      <c r="K59" s="6"/>
      <c r="L59" s="6" t="s">
        <v>20</v>
      </c>
      <c r="M59" s="6" t="s">
        <v>130</v>
      </c>
      <c r="N59" s="6" t="str">
        <f t="shared" si="3"/>
        <v>第１回R6.4月</v>
      </c>
      <c r="O59" s="6"/>
    </row>
    <row r="60" spans="2:17" hidden="1">
      <c r="B60" s="1" t="s">
        <v>131</v>
      </c>
      <c r="C60" s="1">
        <v>941</v>
      </c>
      <c r="K60" s="6"/>
      <c r="L60" s="6" t="s">
        <v>20</v>
      </c>
      <c r="M60" s="6" t="s">
        <v>131</v>
      </c>
      <c r="N60" s="6" t="str">
        <f t="shared" si="3"/>
        <v>第１回R6.5月</v>
      </c>
      <c r="O60" s="6"/>
    </row>
    <row r="61" spans="2:17" hidden="1">
      <c r="B61" s="1" t="s">
        <v>132</v>
      </c>
      <c r="C61" s="1">
        <v>941</v>
      </c>
      <c r="K61" s="6"/>
      <c r="L61" s="6" t="s">
        <v>20</v>
      </c>
      <c r="M61" s="92" t="s">
        <v>132</v>
      </c>
      <c r="N61" s="6" t="str">
        <f t="shared" si="3"/>
        <v>第１回R6.6月</v>
      </c>
      <c r="O61" s="6"/>
    </row>
    <row r="62" spans="2:17" hidden="1">
      <c r="B62" s="1" t="s">
        <v>133</v>
      </c>
      <c r="C62" s="1">
        <v>941</v>
      </c>
      <c r="K62" s="6"/>
      <c r="L62" s="93"/>
      <c r="M62" s="93"/>
      <c r="N62" s="93"/>
      <c r="O62" s="93"/>
    </row>
    <row r="63" spans="2:17" hidden="1">
      <c r="B63" s="1" t="s">
        <v>134</v>
      </c>
      <c r="C63" s="1">
        <v>941</v>
      </c>
      <c r="K63" s="6"/>
      <c r="L63" s="6" t="s">
        <v>129</v>
      </c>
      <c r="M63" s="6" t="s">
        <v>122</v>
      </c>
      <c r="N63" s="6" t="str">
        <f t="shared" si="2"/>
        <v>第２回R5.9月</v>
      </c>
      <c r="O63" s="6"/>
    </row>
    <row r="64" spans="2:17" hidden="1">
      <c r="B64" s="91" t="s">
        <v>135</v>
      </c>
      <c r="C64" s="91">
        <v>941</v>
      </c>
      <c r="K64" s="6"/>
      <c r="L64" s="6" t="s">
        <v>129</v>
      </c>
      <c r="M64" s="6" t="s">
        <v>123</v>
      </c>
      <c r="N64" s="6" t="str">
        <f t="shared" si="2"/>
        <v>第２回R5.10月</v>
      </c>
      <c r="O64" s="6"/>
    </row>
    <row r="65" spans="2:15" hidden="1">
      <c r="B65" s="1" t="s">
        <v>137</v>
      </c>
      <c r="C65" s="94">
        <v>1000</v>
      </c>
      <c r="K65" s="6"/>
      <c r="L65" s="6" t="s">
        <v>129</v>
      </c>
      <c r="M65" s="6" t="s">
        <v>124</v>
      </c>
      <c r="N65" s="6" t="str">
        <f t="shared" si="2"/>
        <v>第２回R5.11月</v>
      </c>
      <c r="O65" s="6"/>
    </row>
    <row r="66" spans="2:15" hidden="1">
      <c r="B66" s="1" t="s">
        <v>138</v>
      </c>
      <c r="C66" s="94">
        <v>1000</v>
      </c>
      <c r="K66" s="6"/>
      <c r="L66" s="6" t="s">
        <v>129</v>
      </c>
      <c r="M66" s="6" t="s">
        <v>125</v>
      </c>
      <c r="N66" s="6" t="str">
        <f t="shared" si="2"/>
        <v>第２回R5.12月</v>
      </c>
      <c r="O66" s="6"/>
    </row>
    <row r="67" spans="2:15" hidden="1">
      <c r="B67" s="1" t="s">
        <v>139</v>
      </c>
      <c r="C67" s="94">
        <v>1000</v>
      </c>
      <c r="K67" s="6"/>
      <c r="L67" s="6" t="s">
        <v>129</v>
      </c>
      <c r="M67" s="6" t="s">
        <v>126</v>
      </c>
      <c r="N67" s="6" t="str">
        <f t="shared" si="2"/>
        <v>第２回R6.1月</v>
      </c>
      <c r="O67" s="6"/>
    </row>
    <row r="68" spans="2:15" hidden="1">
      <c r="K68" s="6"/>
      <c r="L68" s="6" t="s">
        <v>129</v>
      </c>
      <c r="M68" s="6" t="s">
        <v>127</v>
      </c>
      <c r="N68" s="6" t="str">
        <f t="shared" si="2"/>
        <v>第２回R6.2月</v>
      </c>
      <c r="O68" s="6"/>
    </row>
    <row r="69" spans="2:15" hidden="1">
      <c r="K69" s="6"/>
      <c r="L69" s="6" t="s">
        <v>129</v>
      </c>
      <c r="M69" s="6" t="s">
        <v>128</v>
      </c>
      <c r="N69" s="6" t="str">
        <f t="shared" ref="N69:N73" si="4">L69&amp;M69</f>
        <v>第２回R6.3月</v>
      </c>
      <c r="O69" s="6"/>
    </row>
    <row r="70" spans="2:15" hidden="1">
      <c r="K70" s="6"/>
      <c r="L70" s="6" t="s">
        <v>129</v>
      </c>
      <c r="M70" s="6" t="s">
        <v>130</v>
      </c>
      <c r="N70" s="6" t="str">
        <f t="shared" si="4"/>
        <v>第２回R6.4月</v>
      </c>
      <c r="O70" s="6"/>
    </row>
    <row r="71" spans="2:15" hidden="1">
      <c r="K71" s="6"/>
      <c r="L71" s="6" t="s">
        <v>129</v>
      </c>
      <c r="M71" s="6" t="s">
        <v>131</v>
      </c>
      <c r="N71" s="6" t="str">
        <f t="shared" si="4"/>
        <v>第２回R6.5月</v>
      </c>
      <c r="O71" s="6"/>
    </row>
    <row r="72" spans="2:15" hidden="1">
      <c r="K72" s="6"/>
      <c r="L72" s="6" t="s">
        <v>129</v>
      </c>
      <c r="M72" s="6" t="s">
        <v>132</v>
      </c>
      <c r="N72" s="6" t="str">
        <f t="shared" si="4"/>
        <v>第２回R6.6月</v>
      </c>
      <c r="O72" s="6"/>
    </row>
    <row r="73" spans="2:15" hidden="1">
      <c r="K73" s="6"/>
      <c r="L73" s="92" t="s">
        <v>129</v>
      </c>
      <c r="M73" s="92" t="s">
        <v>133</v>
      </c>
      <c r="N73" s="6" t="str">
        <f t="shared" si="4"/>
        <v>第２回R6.7月</v>
      </c>
      <c r="O73" s="6"/>
    </row>
    <row r="74" spans="2:15" hidden="1">
      <c r="K74" s="6"/>
      <c r="L74" s="6" t="s">
        <v>136</v>
      </c>
      <c r="M74" s="6" t="s">
        <v>122</v>
      </c>
      <c r="N74" s="6" t="str">
        <f t="shared" si="2"/>
        <v>第３回R5.9月</v>
      </c>
      <c r="O74" s="6"/>
    </row>
    <row r="75" spans="2:15" hidden="1">
      <c r="K75" s="6"/>
      <c r="L75" s="6" t="s">
        <v>136</v>
      </c>
      <c r="M75" s="6" t="s">
        <v>123</v>
      </c>
      <c r="N75" s="6" t="str">
        <f t="shared" si="2"/>
        <v>第３回R5.10月</v>
      </c>
      <c r="O75" s="6"/>
    </row>
    <row r="76" spans="2:15" hidden="1">
      <c r="K76" s="6"/>
      <c r="L76" s="6" t="s">
        <v>136</v>
      </c>
      <c r="M76" s="6" t="s">
        <v>124</v>
      </c>
      <c r="N76" s="6" t="str">
        <f t="shared" si="2"/>
        <v>第３回R5.11月</v>
      </c>
      <c r="O76" s="6"/>
    </row>
    <row r="77" spans="2:15" hidden="1">
      <c r="K77" s="6"/>
      <c r="L77" s="6" t="s">
        <v>136</v>
      </c>
      <c r="M77" s="6" t="s">
        <v>125</v>
      </c>
      <c r="N77" s="6" t="str">
        <f t="shared" si="2"/>
        <v>第３回R5.12月</v>
      </c>
      <c r="O77" s="6"/>
    </row>
    <row r="78" spans="2:15" hidden="1">
      <c r="K78" s="6"/>
      <c r="L78" s="6" t="s">
        <v>136</v>
      </c>
      <c r="M78" s="6" t="s">
        <v>126</v>
      </c>
      <c r="N78" s="6" t="str">
        <f t="shared" si="2"/>
        <v>第３回R6.1月</v>
      </c>
      <c r="O78" s="6"/>
    </row>
    <row r="79" spans="2:15" hidden="1">
      <c r="K79" s="6"/>
      <c r="L79" s="6" t="s">
        <v>136</v>
      </c>
      <c r="M79" s="6" t="s">
        <v>127</v>
      </c>
      <c r="N79" s="6" t="str">
        <f t="shared" si="2"/>
        <v>第３回R6.2月</v>
      </c>
      <c r="O79" s="6"/>
    </row>
    <row r="80" spans="2:15" hidden="1">
      <c r="K80" s="6"/>
      <c r="L80" s="6" t="s">
        <v>136</v>
      </c>
      <c r="M80" s="6" t="s">
        <v>128</v>
      </c>
      <c r="N80" s="6" t="str">
        <f t="shared" si="2"/>
        <v>第３回R6.3月</v>
      </c>
      <c r="O80" s="6"/>
    </row>
    <row r="81" spans="11:22" hidden="1">
      <c r="K81" s="6"/>
      <c r="L81" s="6" t="s">
        <v>136</v>
      </c>
      <c r="M81" s="6" t="s">
        <v>130</v>
      </c>
      <c r="N81" s="6" t="str">
        <f t="shared" ref="N81:N85" si="5">L81&amp;M81</f>
        <v>第３回R6.4月</v>
      </c>
      <c r="O81" s="6"/>
    </row>
    <row r="82" spans="11:22" hidden="1">
      <c r="K82" s="6"/>
      <c r="L82" s="6" t="s">
        <v>136</v>
      </c>
      <c r="M82" s="6" t="s">
        <v>131</v>
      </c>
      <c r="N82" s="6" t="str">
        <f t="shared" si="5"/>
        <v>第３回R6.5月</v>
      </c>
      <c r="O82" s="6"/>
    </row>
    <row r="83" spans="11:22" hidden="1">
      <c r="K83" s="6"/>
      <c r="L83" s="6" t="s">
        <v>136</v>
      </c>
      <c r="M83" s="6" t="s">
        <v>132</v>
      </c>
      <c r="N83" s="6" t="str">
        <f t="shared" si="5"/>
        <v>第３回R6.6月</v>
      </c>
      <c r="O83" s="6"/>
    </row>
    <row r="84" spans="11:22" hidden="1">
      <c r="K84" s="6"/>
      <c r="L84" s="6" t="s">
        <v>136</v>
      </c>
      <c r="M84" s="6" t="s">
        <v>133</v>
      </c>
      <c r="N84" s="6" t="str">
        <f t="shared" si="5"/>
        <v>第３回R6.7月</v>
      </c>
      <c r="O84" s="6"/>
    </row>
    <row r="85" spans="11:22" ht="10.199999999999999" hidden="1" customHeight="1">
      <c r="K85" s="6"/>
      <c r="L85" s="92" t="s">
        <v>136</v>
      </c>
      <c r="M85" s="92" t="s">
        <v>134</v>
      </c>
      <c r="N85" s="6" t="str">
        <f t="shared" si="5"/>
        <v>第３回R6.8月</v>
      </c>
      <c r="O85" s="6"/>
    </row>
    <row r="86" spans="11:22" ht="16.8" hidden="1" customHeight="1">
      <c r="K86" s="6"/>
      <c r="L86" s="6" t="s">
        <v>140</v>
      </c>
      <c r="M86" s="6" t="s">
        <v>123</v>
      </c>
      <c r="N86" s="6" t="str">
        <f t="shared" si="2"/>
        <v>第４回R5.10月</v>
      </c>
      <c r="O86" s="6"/>
    </row>
    <row r="87" spans="11:22" hidden="1">
      <c r="K87" s="6"/>
      <c r="L87" s="6" t="s">
        <v>140</v>
      </c>
      <c r="M87" s="6" t="s">
        <v>124</v>
      </c>
      <c r="N87" s="6" t="str">
        <f t="shared" si="2"/>
        <v>第４回R5.11月</v>
      </c>
      <c r="O87" s="6"/>
    </row>
    <row r="88" spans="11:22" hidden="1">
      <c r="K88" s="6"/>
      <c r="L88" s="6" t="s">
        <v>140</v>
      </c>
      <c r="M88" s="6" t="s">
        <v>125</v>
      </c>
      <c r="N88" s="6" t="str">
        <f t="shared" si="2"/>
        <v>第４回R5.12月</v>
      </c>
      <c r="O88" s="6"/>
    </row>
    <row r="89" spans="11:22" hidden="1">
      <c r="K89" s="6"/>
      <c r="L89" s="6" t="s">
        <v>140</v>
      </c>
      <c r="M89" s="6" t="s">
        <v>126</v>
      </c>
      <c r="N89" s="6" t="str">
        <f t="shared" si="2"/>
        <v>第４回R6.1月</v>
      </c>
      <c r="O89" s="6"/>
    </row>
    <row r="90" spans="11:22" hidden="1">
      <c r="K90" s="6"/>
      <c r="L90" s="6" t="s">
        <v>140</v>
      </c>
      <c r="M90" s="6" t="s">
        <v>127</v>
      </c>
      <c r="N90" s="6" t="str">
        <f t="shared" si="2"/>
        <v>第４回R6.2月</v>
      </c>
      <c r="O90" s="6"/>
    </row>
    <row r="91" spans="11:22" hidden="1">
      <c r="K91" s="6"/>
      <c r="L91" s="6" t="s">
        <v>140</v>
      </c>
      <c r="M91" s="6" t="s">
        <v>128</v>
      </c>
      <c r="N91" s="6" t="str">
        <f t="shared" si="2"/>
        <v>第４回R6.3月</v>
      </c>
      <c r="O91" s="6"/>
    </row>
    <row r="92" spans="11:22" hidden="1">
      <c r="K92" s="6"/>
      <c r="L92" s="6" t="s">
        <v>140</v>
      </c>
      <c r="M92" s="6" t="s">
        <v>130</v>
      </c>
      <c r="N92" s="6" t="str">
        <f t="shared" si="2"/>
        <v>第４回R6.4月</v>
      </c>
      <c r="O92" s="6"/>
    </row>
    <row r="93" spans="11:22" hidden="1">
      <c r="K93" s="6"/>
      <c r="L93" s="6" t="s">
        <v>140</v>
      </c>
      <c r="M93" s="6" t="s">
        <v>131</v>
      </c>
      <c r="N93" s="6" t="str">
        <f t="shared" ref="N93:N97" si="6">L93&amp;M93</f>
        <v>第４回R6.5月</v>
      </c>
      <c r="O93" s="6"/>
      <c r="P93" s="6"/>
      <c r="Q93" s="6"/>
      <c r="R93" s="6"/>
      <c r="S93" s="6"/>
      <c r="T93" s="10"/>
      <c r="U93" s="10"/>
      <c r="V93" s="6"/>
    </row>
    <row r="94" spans="11:22" hidden="1">
      <c r="K94" s="6"/>
      <c r="L94" s="6" t="s">
        <v>140</v>
      </c>
      <c r="M94" s="6" t="s">
        <v>132</v>
      </c>
      <c r="N94" s="6" t="str">
        <f t="shared" si="6"/>
        <v>第４回R6.6月</v>
      </c>
      <c r="O94" s="6"/>
      <c r="P94" s="6"/>
      <c r="Q94" s="6"/>
      <c r="R94" s="6"/>
      <c r="S94" s="6"/>
      <c r="T94" s="10"/>
      <c r="U94" s="10"/>
      <c r="V94" s="6"/>
    </row>
    <row r="95" spans="11:22" hidden="1">
      <c r="K95" s="6"/>
      <c r="L95" s="6" t="s">
        <v>140</v>
      </c>
      <c r="M95" s="6" t="s">
        <v>133</v>
      </c>
      <c r="N95" s="6" t="str">
        <f t="shared" si="6"/>
        <v>第４回R6.7月</v>
      </c>
      <c r="O95" s="6"/>
      <c r="P95" s="6"/>
      <c r="Q95" s="6"/>
      <c r="R95" s="6"/>
      <c r="S95" s="6"/>
      <c r="T95" s="10"/>
      <c r="U95" s="10"/>
      <c r="V95" s="6"/>
    </row>
    <row r="96" spans="11:22" hidden="1">
      <c r="K96" s="6"/>
      <c r="L96" s="6" t="s">
        <v>140</v>
      </c>
      <c r="M96" s="6" t="s">
        <v>134</v>
      </c>
      <c r="N96" s="6" t="str">
        <f t="shared" si="6"/>
        <v>第４回R6.8月</v>
      </c>
      <c r="O96" s="6"/>
      <c r="P96" s="6"/>
      <c r="Q96" s="6"/>
      <c r="R96" s="6"/>
      <c r="S96" s="6"/>
      <c r="T96" s="10"/>
      <c r="U96" s="10"/>
      <c r="V96" s="6"/>
    </row>
    <row r="97" spans="11:22" hidden="1">
      <c r="K97" s="6"/>
      <c r="L97" s="92" t="s">
        <v>140</v>
      </c>
      <c r="M97" s="92" t="s">
        <v>135</v>
      </c>
      <c r="N97" s="6" t="str">
        <f t="shared" si="6"/>
        <v>第４回R6.9月</v>
      </c>
      <c r="O97" s="6"/>
      <c r="P97" s="6"/>
      <c r="Q97" s="6"/>
      <c r="R97" s="6"/>
      <c r="S97" s="6"/>
      <c r="T97" s="10"/>
      <c r="U97" s="10"/>
      <c r="V97" s="6"/>
    </row>
    <row r="98" spans="11:22" hidden="1">
      <c r="K98" s="6"/>
      <c r="L98" s="6" t="s">
        <v>141</v>
      </c>
      <c r="M98" s="6" t="s">
        <v>124</v>
      </c>
      <c r="N98" s="6" t="str">
        <f t="shared" si="2"/>
        <v>第５回R5.11月</v>
      </c>
      <c r="O98" s="6"/>
      <c r="P98" s="6"/>
      <c r="Q98" s="6"/>
      <c r="R98" s="6"/>
      <c r="S98" s="6"/>
      <c r="T98" s="10"/>
      <c r="U98" s="10"/>
      <c r="V98" s="6"/>
    </row>
    <row r="99" spans="11:22" hidden="1">
      <c r="K99" s="6"/>
      <c r="L99" s="6" t="s">
        <v>141</v>
      </c>
      <c r="M99" s="6" t="s">
        <v>125</v>
      </c>
      <c r="N99" s="6" t="str">
        <f t="shared" si="2"/>
        <v>第５回R5.12月</v>
      </c>
      <c r="O99" s="6"/>
      <c r="P99" s="6"/>
      <c r="Q99" s="6"/>
      <c r="R99" s="6"/>
      <c r="S99" s="6"/>
      <c r="T99" s="10"/>
      <c r="U99" s="10"/>
      <c r="V99" s="6"/>
    </row>
    <row r="100" spans="11:22" hidden="1">
      <c r="K100" s="6"/>
      <c r="L100" s="6" t="s">
        <v>141</v>
      </c>
      <c r="M100" s="6" t="s">
        <v>126</v>
      </c>
      <c r="N100" s="6" t="str">
        <f t="shared" si="2"/>
        <v>第５回R6.1月</v>
      </c>
      <c r="O100" s="6"/>
      <c r="P100" s="6"/>
      <c r="Q100" s="6"/>
      <c r="R100" s="6"/>
      <c r="S100" s="6"/>
      <c r="T100" s="10"/>
      <c r="U100" s="10"/>
      <c r="V100" s="6"/>
    </row>
    <row r="101" spans="11:22" hidden="1">
      <c r="K101" s="6"/>
      <c r="L101" s="6" t="s">
        <v>141</v>
      </c>
      <c r="M101" s="6" t="s">
        <v>127</v>
      </c>
      <c r="N101" s="6" t="str">
        <f t="shared" si="2"/>
        <v>第５回R6.2月</v>
      </c>
      <c r="O101" s="6"/>
      <c r="P101" s="6"/>
      <c r="Q101" s="6"/>
      <c r="R101" s="6"/>
      <c r="S101" s="6"/>
      <c r="T101" s="10"/>
      <c r="U101" s="10"/>
      <c r="V101" s="6"/>
    </row>
    <row r="102" spans="11:22" hidden="1">
      <c r="K102" s="6"/>
      <c r="L102" s="6" t="s">
        <v>141</v>
      </c>
      <c r="M102" s="6" t="s">
        <v>128</v>
      </c>
      <c r="N102" s="6" t="str">
        <f t="shared" si="2"/>
        <v>第５回R6.3月</v>
      </c>
      <c r="O102" s="6"/>
    </row>
    <row r="103" spans="11:22" hidden="1">
      <c r="K103" s="6"/>
      <c r="L103" s="6" t="s">
        <v>141</v>
      </c>
      <c r="M103" s="6" t="s">
        <v>130</v>
      </c>
      <c r="N103" s="6" t="str">
        <f t="shared" si="2"/>
        <v>第５回R6.4月</v>
      </c>
      <c r="O103" s="6"/>
    </row>
    <row r="104" spans="11:22" hidden="1">
      <c r="K104" s="6"/>
      <c r="L104" s="6" t="s">
        <v>141</v>
      </c>
      <c r="M104" s="6" t="s">
        <v>131</v>
      </c>
      <c r="N104" s="6" t="str">
        <f t="shared" si="2"/>
        <v>第５回R6.5月</v>
      </c>
      <c r="O104" s="6"/>
    </row>
    <row r="105" spans="11:22" hidden="1">
      <c r="L105" s="6" t="s">
        <v>141</v>
      </c>
      <c r="M105" s="6" t="s">
        <v>132</v>
      </c>
      <c r="N105" s="6" t="str">
        <f t="shared" ref="N105:N109" si="7">L105&amp;M105</f>
        <v>第５回R6.6月</v>
      </c>
      <c r="O105" s="6"/>
    </row>
    <row r="106" spans="11:22" hidden="1">
      <c r="L106" s="6" t="s">
        <v>141</v>
      </c>
      <c r="M106" s="6" t="s">
        <v>133</v>
      </c>
      <c r="N106" s="6" t="str">
        <f t="shared" si="7"/>
        <v>第５回R6.7月</v>
      </c>
      <c r="O106" s="6"/>
    </row>
    <row r="107" spans="11:22" hidden="1">
      <c r="L107" s="6" t="s">
        <v>141</v>
      </c>
      <c r="M107" s="6" t="s">
        <v>134</v>
      </c>
      <c r="N107" s="6" t="str">
        <f t="shared" si="7"/>
        <v>第５回R6.8月</v>
      </c>
      <c r="O107" s="6"/>
    </row>
    <row r="108" spans="11:22" hidden="1">
      <c r="L108" s="6" t="s">
        <v>141</v>
      </c>
      <c r="M108" s="6" t="s">
        <v>135</v>
      </c>
      <c r="N108" s="6" t="str">
        <f t="shared" si="7"/>
        <v>第５回R6.9月</v>
      </c>
      <c r="O108" s="6"/>
    </row>
    <row r="109" spans="11:22" hidden="1">
      <c r="L109" s="6" t="s">
        <v>141</v>
      </c>
      <c r="M109" s="92" t="s">
        <v>137</v>
      </c>
      <c r="N109" s="6" t="str">
        <f t="shared" si="7"/>
        <v>第５回R6.10月</v>
      </c>
      <c r="O109" s="6"/>
    </row>
    <row r="110" spans="11:22" hidden="1">
      <c r="L110" s="6"/>
      <c r="M110" s="6" t="s">
        <v>142</v>
      </c>
      <c r="N110" s="6"/>
      <c r="O110" s="6"/>
    </row>
    <row r="111" spans="11:22">
      <c r="L111" s="6"/>
      <c r="M111" s="6"/>
      <c r="N111" s="6"/>
      <c r="O111" s="6"/>
    </row>
  </sheetData>
  <sheetProtection algorithmName="SHA-512" hashValue="I+o8QMcJ96kelafUDfF6HrjiCWtii64DmIWNzFYE4CPF//EUsVI/S1QVaBAbU5ONeN5PYY3q2pMnhacclwhjrg==" saltValue="ibEBa+m31/Q9zACn6VoF/A==" spinCount="100000" sheet="1" objects="1" scenarios="1"/>
  <mergeCells count="17">
    <mergeCell ref="F5:L5"/>
    <mergeCell ref="A18:D18"/>
    <mergeCell ref="A19:D19"/>
    <mergeCell ref="C28:C29"/>
    <mergeCell ref="D28:E28"/>
    <mergeCell ref="F28:H29"/>
    <mergeCell ref="I28:J29"/>
    <mergeCell ref="D29:E29"/>
    <mergeCell ref="D35:E35"/>
    <mergeCell ref="D36:E36"/>
    <mergeCell ref="M41:N41"/>
    <mergeCell ref="D30:E30"/>
    <mergeCell ref="D31:E31"/>
    <mergeCell ref="I31:J31"/>
    <mergeCell ref="K31:M31"/>
    <mergeCell ref="D33:E33"/>
    <mergeCell ref="D34:E34"/>
  </mergeCells>
  <phoneticPr fontId="2"/>
  <conditionalFormatting sqref="D31:E31">
    <cfRule type="expression" dxfId="2" priority="1">
      <formula>IF(D31="",FALSE,IF(COUNTIF($N$50:$N$109,$R31),FALSE,TRUE))</formula>
    </cfRule>
  </conditionalFormatting>
  <conditionalFormatting sqref="D33:E36">
    <cfRule type="expression" dxfId="1" priority="7">
      <formula>IF(D33="",FALSE,IF(COUNTIF($N$50:$N$109,$R33),FALSE,TRUE))</formula>
    </cfRule>
  </conditionalFormatting>
  <conditionalFormatting sqref="AA42">
    <cfRule type="expression" dxfId="0" priority="2">
      <formula>"B31=0"</formula>
    </cfRule>
  </conditionalFormatting>
  <dataValidations count="3">
    <dataValidation type="list" allowBlank="1" showInputMessage="1" showErrorMessage="1" sqref="S33" xr:uid="{23223033-D942-40E3-8708-5B38C6BFCEDF}">
      <formula1>$M$50:$M$56</formula1>
    </dataValidation>
    <dataValidation type="list" allowBlank="1" showInputMessage="1" showErrorMessage="1" sqref="C31:C36" xr:uid="{57F23A69-A7F1-495C-9EC7-8F2454442626}">
      <formula1>"第１回,第２回,第３回,第４回,第５回"</formula1>
    </dataValidation>
    <dataValidation type="list" allowBlank="1" showInputMessage="1" showErrorMessage="1" sqref="D33:E36 D31:E31" xr:uid="{9BADDCFD-EDE3-4801-AC6D-E2319A9910FE}">
      <formula1>IF(C31="第１回",$M$50:$M$61,(IF(C31="第２回",$M$63:$M$73,(IF(C31="第３回",$M$74:$M$85,(IF(C31="第４回",$M$86:$M$97,(IF(C31="第５回",$M$98:$M$109,$M$110)))))))))</formula1>
    </dataValidation>
  </dataValidations>
  <pageMargins left="0.62" right="0.27" top="0.64" bottom="0.31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4</xdr:row>
                    <xdr:rowOff>259080</xdr:rowOff>
                  </from>
                  <to>
                    <xdr:col>5</xdr:col>
                    <xdr:colOff>281940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182880</xdr:colOff>
                    <xdr:row>4</xdr:row>
                    <xdr:rowOff>266700</xdr:rowOff>
                  </from>
                  <to>
                    <xdr:col>7</xdr:col>
                    <xdr:colOff>274320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160020</xdr:colOff>
                    <xdr:row>4</xdr:row>
                    <xdr:rowOff>266700</xdr:rowOff>
                  </from>
                  <to>
                    <xdr:col>8</xdr:col>
                    <xdr:colOff>487680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76200</xdr:colOff>
                    <xdr:row>4</xdr:row>
                    <xdr:rowOff>266700</xdr:rowOff>
                  </from>
                  <to>
                    <xdr:col>10</xdr:col>
                    <xdr:colOff>106680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11</xdr:col>
                    <xdr:colOff>144780</xdr:colOff>
                    <xdr:row>4</xdr:row>
                    <xdr:rowOff>266700</xdr:rowOff>
                  </from>
                  <to>
                    <xdr:col>11</xdr:col>
                    <xdr:colOff>472440</xdr:colOff>
                    <xdr:row>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様式第６号 </vt:lpstr>
      <vt:lpstr>様式第６号別紙</vt:lpstr>
      <vt:lpstr>様式第６号別紙!Print_Area</vt:lpstr>
      <vt:lpstr>'様式第６号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fscpc224</dc:creator>
  <cp:lastModifiedBy>経営支援部 経営力再構築支援課</cp:lastModifiedBy>
  <cp:lastPrinted>2024-02-05T02:00:03Z</cp:lastPrinted>
  <dcterms:created xsi:type="dcterms:W3CDTF">2023-03-31T01:18:02Z</dcterms:created>
  <dcterms:modified xsi:type="dcterms:W3CDTF">2024-02-05T02:01:08Z</dcterms:modified>
</cp:coreProperties>
</file>